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ng\FS\1_Консолидация\12_ГП_Развитие здравоохранения Иркутской области_на2014_2020\2024\04_Отчет\за 2024 год\отчет по о реализации ГП\"/>
    </mc:Choice>
  </mc:AlternateContent>
  <bookViews>
    <workbookView xWindow="0" yWindow="0" windowWidth="28800" windowHeight="11625" activeTab="1"/>
  </bookViews>
  <sheets>
    <sheet name="Прил 1 (Таблица 1)" sheetId="1" r:id="rId1"/>
    <sheet name="Прил 1 (Таблица 2) руб." sheetId="4" r:id="rId2"/>
    <sheet name="Лист1" sheetId="3" state="hidden" r:id="rId3"/>
  </sheets>
  <externalReferences>
    <externalReference r:id="rId4"/>
  </externalReferences>
  <definedNames>
    <definedName name="_xlnm._FilterDatabase" localSheetId="2" hidden="1">Лист1!$A$1:$R$355</definedName>
    <definedName name="_xlnm._FilterDatabase" localSheetId="1" hidden="1">'Прил 1 (Таблица 2) руб.'!$A$1:$D$355</definedName>
    <definedName name="_xlnm.Print_Area" localSheetId="0">'Прил 1 (Таблица 1)'!$A$1:$M$29</definedName>
    <definedName name="_xlnm.Print_Area" localSheetId="1">'Прил 1 (Таблица 2) руб.'!$A$1:$J$355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2" i="4" l="1"/>
  <c r="F292" i="4"/>
  <c r="F293" i="4"/>
  <c r="G293" i="4"/>
  <c r="F220" i="4" l="1"/>
  <c r="F234" i="4" l="1"/>
  <c r="G101" i="4" l="1"/>
  <c r="G100" i="4"/>
  <c r="F101" i="4"/>
  <c r="F100" i="4" s="1"/>
  <c r="G200" i="4"/>
  <c r="F200" i="4"/>
  <c r="H200" i="4" s="1"/>
  <c r="F237" i="4"/>
  <c r="F236" i="4" s="1"/>
  <c r="G240" i="4"/>
  <c r="F240" i="4"/>
  <c r="G248" i="4"/>
  <c r="F248" i="4"/>
  <c r="F279" i="4"/>
  <c r="G279" i="4"/>
  <c r="F280" i="4"/>
  <c r="G280" i="4"/>
  <c r="F281" i="4"/>
  <c r="G281" i="4"/>
  <c r="F282" i="4"/>
  <c r="G282" i="4"/>
  <c r="F283" i="4"/>
  <c r="G283" i="4"/>
  <c r="F278" i="4"/>
  <c r="G304" i="4"/>
  <c r="F304" i="4"/>
  <c r="G312" i="4"/>
  <c r="F312" i="4"/>
  <c r="G320" i="4"/>
  <c r="F320" i="4"/>
  <c r="H352" i="4"/>
  <c r="H351" i="4"/>
  <c r="H350" i="4"/>
  <c r="G349" i="4"/>
  <c r="G348" i="4" s="1"/>
  <c r="F349" i="4"/>
  <c r="F348" i="4" s="1"/>
  <c r="H346" i="4"/>
  <c r="G340" i="4"/>
  <c r="F340" i="4"/>
  <c r="F228" i="4" s="1"/>
  <c r="H334" i="4"/>
  <c r="H333" i="4"/>
  <c r="H332" i="4"/>
  <c r="G330" i="4"/>
  <c r="F330" i="4"/>
  <c r="F324" i="4" s="1"/>
  <c r="H326" i="4"/>
  <c r="H325" i="4"/>
  <c r="G324" i="4"/>
  <c r="H319" i="4"/>
  <c r="H318" i="4"/>
  <c r="G317" i="4"/>
  <c r="F317" i="4"/>
  <c r="F316" i="4" s="1"/>
  <c r="H311" i="4"/>
  <c r="H310" i="4"/>
  <c r="G309" i="4"/>
  <c r="G308" i="4" s="1"/>
  <c r="F309" i="4"/>
  <c r="F308" i="4" s="1"/>
  <c r="H303" i="4"/>
  <c r="H302" i="4"/>
  <c r="G301" i="4"/>
  <c r="F301" i="4"/>
  <c r="F300" i="4" s="1"/>
  <c r="H297" i="4"/>
  <c r="H294" i="4"/>
  <c r="H293" i="4"/>
  <c r="H292" i="4"/>
  <c r="H286" i="4"/>
  <c r="G285" i="4"/>
  <c r="G284" i="4" s="1"/>
  <c r="F285" i="4"/>
  <c r="G278" i="4"/>
  <c r="H272" i="4"/>
  <c r="H271" i="4"/>
  <c r="H270" i="4"/>
  <c r="G269" i="4"/>
  <c r="G268" i="4" s="1"/>
  <c r="F269" i="4"/>
  <c r="F268" i="4" s="1"/>
  <c r="H262" i="4"/>
  <c r="G261" i="4"/>
  <c r="G260" i="4" s="1"/>
  <c r="F261" i="4"/>
  <c r="F260" i="4" s="1"/>
  <c r="H254" i="4"/>
  <c r="G253" i="4"/>
  <c r="G252" i="4" s="1"/>
  <c r="F253" i="4"/>
  <c r="F252" i="4" s="1"/>
  <c r="H247" i="4"/>
  <c r="H246" i="4"/>
  <c r="G245" i="4"/>
  <c r="F245" i="4"/>
  <c r="F244" i="4" s="1"/>
  <c r="H239" i="4"/>
  <c r="H238" i="4"/>
  <c r="G237" i="4"/>
  <c r="G236" i="4" s="1"/>
  <c r="G235" i="4"/>
  <c r="G27" i="4" s="1"/>
  <c r="F235" i="4"/>
  <c r="F27" i="4" s="1"/>
  <c r="G234" i="4"/>
  <c r="H234" i="4" s="1"/>
  <c r="G233" i="4"/>
  <c r="F233" i="4"/>
  <c r="F25" i="4" s="1"/>
  <c r="G232" i="4"/>
  <c r="G24" i="4" s="1"/>
  <c r="F232" i="4"/>
  <c r="G231" i="4"/>
  <c r="G23" i="4" s="1"/>
  <c r="F231" i="4"/>
  <c r="F23" i="4" s="1"/>
  <c r="G230" i="4"/>
  <c r="G22" i="4" s="1"/>
  <c r="F230" i="4"/>
  <c r="F22" i="4" s="1"/>
  <c r="G229" i="4"/>
  <c r="G21" i="4" s="1"/>
  <c r="F229" i="4"/>
  <c r="F21" i="4" s="1"/>
  <c r="G228" i="4"/>
  <c r="G20" i="4" s="1"/>
  <c r="G227" i="4"/>
  <c r="G43" i="4" s="1"/>
  <c r="F227" i="4"/>
  <c r="G226" i="4"/>
  <c r="F226" i="4"/>
  <c r="G225" i="4"/>
  <c r="G41" i="4" s="1"/>
  <c r="F225" i="4"/>
  <c r="F41" i="4" s="1"/>
  <c r="G224" i="4"/>
  <c r="G40" i="4" s="1"/>
  <c r="F224" i="4"/>
  <c r="G223" i="4"/>
  <c r="F223" i="4"/>
  <c r="G222" i="4"/>
  <c r="F222" i="4"/>
  <c r="F38" i="4" s="1"/>
  <c r="G221" i="4"/>
  <c r="G37" i="4" s="1"/>
  <c r="F221" i="4"/>
  <c r="G220" i="4"/>
  <c r="G219" i="4"/>
  <c r="F219" i="4"/>
  <c r="G218" i="4"/>
  <c r="F218" i="4"/>
  <c r="G217" i="4"/>
  <c r="F217" i="4"/>
  <c r="G215" i="4"/>
  <c r="F215" i="4"/>
  <c r="G214" i="4"/>
  <c r="F214" i="4"/>
  <c r="H199" i="4"/>
  <c r="H198" i="4"/>
  <c r="G197" i="4"/>
  <c r="G196" i="4"/>
  <c r="F196" i="4"/>
  <c r="H190" i="4"/>
  <c r="G189" i="4"/>
  <c r="F189" i="4"/>
  <c r="F188" i="4" s="1"/>
  <c r="H182" i="4"/>
  <c r="G181" i="4"/>
  <c r="F181" i="4"/>
  <c r="F180" i="4" s="1"/>
  <c r="G179" i="4"/>
  <c r="F179" i="4"/>
  <c r="E179" i="4"/>
  <c r="G178" i="4"/>
  <c r="F178" i="4"/>
  <c r="E178" i="4"/>
  <c r="G177" i="4"/>
  <c r="F177" i="4"/>
  <c r="E177" i="4"/>
  <c r="G176" i="4"/>
  <c r="F176" i="4"/>
  <c r="E176" i="4"/>
  <c r="G175" i="4"/>
  <c r="F175" i="4"/>
  <c r="E175" i="4"/>
  <c r="G174" i="4"/>
  <c r="F174" i="4"/>
  <c r="E174" i="4"/>
  <c r="E173" i="4" s="1"/>
  <c r="E172" i="4" s="1"/>
  <c r="H166" i="4"/>
  <c r="G165" i="4"/>
  <c r="G164" i="4" s="1"/>
  <c r="F165" i="4"/>
  <c r="F164" i="4" s="1"/>
  <c r="H160" i="4"/>
  <c r="H159" i="4"/>
  <c r="H158" i="4"/>
  <c r="F157" i="4"/>
  <c r="H157" i="4" s="1"/>
  <c r="G156" i="4"/>
  <c r="F156" i="4"/>
  <c r="G152" i="4"/>
  <c r="F152" i="4"/>
  <c r="F149" i="4" s="1"/>
  <c r="H151" i="4"/>
  <c r="H150" i="4"/>
  <c r="G148" i="4"/>
  <c r="F148" i="4"/>
  <c r="G144" i="4"/>
  <c r="F144" i="4"/>
  <c r="F141" i="4" s="1"/>
  <c r="H143" i="4"/>
  <c r="H142" i="4"/>
  <c r="G140" i="4"/>
  <c r="F140" i="4"/>
  <c r="G139" i="4"/>
  <c r="F139" i="4"/>
  <c r="G138" i="4"/>
  <c r="F138" i="4"/>
  <c r="G137" i="4"/>
  <c r="F137" i="4"/>
  <c r="G135" i="4"/>
  <c r="F135" i="4"/>
  <c r="G134" i="4"/>
  <c r="F134" i="4"/>
  <c r="G120" i="4"/>
  <c r="F120" i="4"/>
  <c r="F117" i="4" s="1"/>
  <c r="H119" i="4"/>
  <c r="H118" i="4"/>
  <c r="G116" i="4"/>
  <c r="F116" i="4"/>
  <c r="H110" i="4"/>
  <c r="G109" i="4"/>
  <c r="F109" i="4"/>
  <c r="G108" i="4"/>
  <c r="F108" i="4"/>
  <c r="H102" i="4"/>
  <c r="G96" i="4"/>
  <c r="G93" i="4" s="1"/>
  <c r="F96" i="4"/>
  <c r="H95" i="4"/>
  <c r="H94" i="4"/>
  <c r="F93" i="4"/>
  <c r="G92" i="4"/>
  <c r="F92" i="4"/>
  <c r="G88" i="4"/>
  <c r="F88" i="4"/>
  <c r="F85" i="4" s="1"/>
  <c r="H87" i="4"/>
  <c r="H86" i="4"/>
  <c r="G84" i="4"/>
  <c r="F84" i="4"/>
  <c r="G80" i="4"/>
  <c r="F80" i="4"/>
  <c r="F77" i="4" s="1"/>
  <c r="H79" i="4"/>
  <c r="H78" i="4"/>
  <c r="G76" i="4"/>
  <c r="F76" i="4"/>
  <c r="G75" i="4"/>
  <c r="F75" i="4"/>
  <c r="F51" i="4" s="1"/>
  <c r="G74" i="4"/>
  <c r="G50" i="4" s="1"/>
  <c r="F74" i="4"/>
  <c r="F50" i="4" s="1"/>
  <c r="G73" i="4"/>
  <c r="F73" i="4"/>
  <c r="F49" i="4" s="1"/>
  <c r="G71" i="4"/>
  <c r="F71" i="4"/>
  <c r="F47" i="4" s="1"/>
  <c r="G70" i="4"/>
  <c r="G46" i="4" s="1"/>
  <c r="F70" i="4"/>
  <c r="F46" i="4" s="1"/>
  <c r="G67" i="4"/>
  <c r="G59" i="4" s="1"/>
  <c r="F67" i="4"/>
  <c r="G66" i="4"/>
  <c r="G34" i="4" s="1"/>
  <c r="F66" i="4"/>
  <c r="F34" i="4" s="1"/>
  <c r="G65" i="4"/>
  <c r="G57" i="4" s="1"/>
  <c r="F65" i="4"/>
  <c r="F33" i="4" s="1"/>
  <c r="G63" i="4"/>
  <c r="F63" i="4"/>
  <c r="G62" i="4"/>
  <c r="F62" i="4"/>
  <c r="G51" i="4"/>
  <c r="G49" i="4"/>
  <c r="F43" i="4"/>
  <c r="G42" i="4"/>
  <c r="F40" i="4"/>
  <c r="G39" i="4"/>
  <c r="F39" i="4"/>
  <c r="F36" i="4"/>
  <c r="F26" i="4"/>
  <c r="G25" i="4"/>
  <c r="F24" i="4"/>
  <c r="H156" i="4" l="1"/>
  <c r="H340" i="4"/>
  <c r="G55" i="4"/>
  <c r="H76" i="4"/>
  <c r="F197" i="4"/>
  <c r="F61" i="4" s="1"/>
  <c r="H240" i="4"/>
  <c r="G277" i="4"/>
  <c r="F212" i="4"/>
  <c r="F204" i="4" s="1"/>
  <c r="G26" i="4"/>
  <c r="H26" i="4" s="1"/>
  <c r="G210" i="4"/>
  <c r="F284" i="4"/>
  <c r="F277" i="4"/>
  <c r="H277" i="4" s="1"/>
  <c r="H320" i="4"/>
  <c r="G136" i="4"/>
  <c r="F57" i="4"/>
  <c r="F216" i="4"/>
  <c r="F208" i="4" s="1"/>
  <c r="H221" i="4"/>
  <c r="F37" i="4"/>
  <c r="H37" i="4" s="1"/>
  <c r="G209" i="4"/>
  <c r="H41" i="4"/>
  <c r="F69" i="4"/>
  <c r="F45" i="4" s="1"/>
  <c r="F68" i="4"/>
  <c r="F44" i="4" s="1"/>
  <c r="H189" i="4"/>
  <c r="F172" i="4"/>
  <c r="H71" i="4"/>
  <c r="F55" i="4"/>
  <c r="H55" i="4" s="1"/>
  <c r="F72" i="4"/>
  <c r="F48" i="4" s="1"/>
  <c r="H135" i="4"/>
  <c r="F133" i="4"/>
  <c r="F136" i="4"/>
  <c r="G47" i="4"/>
  <c r="H47" i="4" s="1"/>
  <c r="H70" i="4"/>
  <c r="F54" i="4"/>
  <c r="H46" i="4"/>
  <c r="H228" i="4"/>
  <c r="F20" i="4"/>
  <c r="H20" i="4" s="1"/>
  <c r="H324" i="4"/>
  <c r="F210" i="4"/>
  <c r="H210" i="4" s="1"/>
  <c r="H260" i="4"/>
  <c r="G35" i="4"/>
  <c r="G19" i="4" s="1"/>
  <c r="H152" i="4"/>
  <c r="F173" i="4"/>
  <c r="G188" i="4"/>
  <c r="H188" i="4" s="1"/>
  <c r="H196" i="4"/>
  <c r="G33" i="4"/>
  <c r="G17" i="4" s="1"/>
  <c r="G72" i="4"/>
  <c r="G48" i="4" s="1"/>
  <c r="G149" i="4"/>
  <c r="H312" i="4"/>
  <c r="F17" i="4"/>
  <c r="F207" i="4"/>
  <c r="F42" i="4"/>
  <c r="G54" i="4"/>
  <c r="H304" i="4"/>
  <c r="F211" i="4"/>
  <c r="F59" i="4"/>
  <c r="H165" i="4"/>
  <c r="H330" i="4"/>
  <c r="H281" i="4"/>
  <c r="H248" i="4"/>
  <c r="H101" i="4"/>
  <c r="H88" i="4"/>
  <c r="G85" i="4"/>
  <c r="H93" i="4"/>
  <c r="H92" i="4"/>
  <c r="H100" i="4"/>
  <c r="H109" i="4"/>
  <c r="H108" i="4"/>
  <c r="H116" i="4"/>
  <c r="H120" i="4"/>
  <c r="H63" i="4"/>
  <c r="H144" i="4"/>
  <c r="H134" i="4"/>
  <c r="G132" i="4"/>
  <c r="F60" i="4"/>
  <c r="H174" i="4"/>
  <c r="H181" i="4"/>
  <c r="G180" i="4"/>
  <c r="H180" i="4" s="1"/>
  <c r="G173" i="4"/>
  <c r="F30" i="4"/>
  <c r="F14" i="4" s="1"/>
  <c r="H197" i="4"/>
  <c r="F64" i="4"/>
  <c r="G60" i="4"/>
  <c r="H236" i="4"/>
  <c r="H245" i="4"/>
  <c r="G244" i="4"/>
  <c r="H244" i="4" s="1"/>
  <c r="H252" i="4"/>
  <c r="H268" i="4"/>
  <c r="F276" i="4"/>
  <c r="H301" i="4"/>
  <c r="G300" i="4"/>
  <c r="H300" i="4" s="1"/>
  <c r="G216" i="4"/>
  <c r="G208" i="4" s="1"/>
  <c r="H308" i="4"/>
  <c r="F206" i="4"/>
  <c r="H317" i="4"/>
  <c r="F31" i="4"/>
  <c r="F15" i="4" s="1"/>
  <c r="G213" i="4"/>
  <c r="G205" i="4" s="1"/>
  <c r="H348" i="4"/>
  <c r="H214" i="4"/>
  <c r="G206" i="4"/>
  <c r="H84" i="4"/>
  <c r="H96" i="4"/>
  <c r="F132" i="4"/>
  <c r="F35" i="4"/>
  <c r="F18" i="4" s="1"/>
  <c r="F58" i="4"/>
  <c r="G64" i="4"/>
  <c r="H140" i="4"/>
  <c r="G38" i="4"/>
  <c r="H38" i="4" s="1"/>
  <c r="H222" i="4"/>
  <c r="H225" i="4"/>
  <c r="H253" i="4"/>
  <c r="G316" i="4"/>
  <c r="H316" i="4" s="1"/>
  <c r="G58" i="4"/>
  <c r="H85" i="4"/>
  <c r="F209" i="4"/>
  <c r="H209" i="4" s="1"/>
  <c r="G36" i="4"/>
  <c r="H36" i="4" s="1"/>
  <c r="H220" i="4"/>
  <c r="G30" i="4"/>
  <c r="H62" i="4"/>
  <c r="H80" i="4"/>
  <c r="G77" i="4"/>
  <c r="G141" i="4"/>
  <c r="F213" i="4"/>
  <c r="F205" i="4" s="1"/>
  <c r="H215" i="4"/>
  <c r="G207" i="4"/>
  <c r="H207" i="4" s="1"/>
  <c r="H237" i="4"/>
  <c r="H278" i="4"/>
  <c r="H284" i="4"/>
  <c r="H309" i="4"/>
  <c r="H349" i="4"/>
  <c r="H148" i="4"/>
  <c r="H164" i="4"/>
  <c r="H285" i="4"/>
  <c r="G211" i="4"/>
  <c r="H261" i="4"/>
  <c r="H269" i="4"/>
  <c r="G276" i="4"/>
  <c r="G31" i="4"/>
  <c r="G117" i="4"/>
  <c r="H117" i="4" s="1"/>
  <c r="F12" i="4" l="1"/>
  <c r="H48" i="4"/>
  <c r="G18" i="4"/>
  <c r="H136" i="4"/>
  <c r="H276" i="4"/>
  <c r="H173" i="4"/>
  <c r="H132" i="4"/>
  <c r="H72" i="4"/>
  <c r="F56" i="4"/>
  <c r="H54" i="4"/>
  <c r="H149" i="4"/>
  <c r="G69" i="4"/>
  <c r="G172" i="4"/>
  <c r="H172" i="4" s="1"/>
  <c r="G68" i="4"/>
  <c r="G44" i="4" s="1"/>
  <c r="H44" i="4" s="1"/>
  <c r="H17" i="4"/>
  <c r="H60" i="4"/>
  <c r="H206" i="4"/>
  <c r="H208" i="4"/>
  <c r="H216" i="4"/>
  <c r="F32" i="4"/>
  <c r="F16" i="4" s="1"/>
  <c r="G212" i="4"/>
  <c r="H31" i="4"/>
  <c r="H205" i="4"/>
  <c r="F28" i="4"/>
  <c r="H18" i="4"/>
  <c r="F19" i="4"/>
  <c r="G56" i="4"/>
  <c r="H64" i="4"/>
  <c r="G32" i="4"/>
  <c r="G133" i="4"/>
  <c r="H133" i="4" s="1"/>
  <c r="H141" i="4"/>
  <c r="G15" i="4"/>
  <c r="H15" i="4" s="1"/>
  <c r="H30" i="4"/>
  <c r="G14" i="4"/>
  <c r="H14" i="4" s="1"/>
  <c r="H213" i="4"/>
  <c r="F53" i="4"/>
  <c r="F52" i="4" s="1"/>
  <c r="F29" i="4"/>
  <c r="F13" i="4" s="1"/>
  <c r="H77" i="4"/>
  <c r="G61" i="4"/>
  <c r="H56" i="4" l="1"/>
  <c r="H68" i="4"/>
  <c r="G28" i="4"/>
  <c r="G12" i="4" s="1"/>
  <c r="H12" i="4" s="1"/>
  <c r="G204" i="4"/>
  <c r="H69" i="4"/>
  <c r="G45" i="4"/>
  <c r="H45" i="4" s="1"/>
  <c r="H204" i="4"/>
  <c r="H212" i="4"/>
  <c r="H32" i="4"/>
  <c r="G16" i="4"/>
  <c r="H16" i="4" s="1"/>
  <c r="H28" i="4"/>
  <c r="H61" i="4"/>
  <c r="G29" i="4"/>
  <c r="G53" i="4"/>
  <c r="G13" i="4" l="1"/>
  <c r="H13" i="4" s="1"/>
  <c r="H29" i="4"/>
  <c r="G52" i="4"/>
  <c r="H52" i="4" s="1"/>
  <c r="H53" i="4"/>
  <c r="J27" i="1" l="1"/>
  <c r="I28" i="1"/>
  <c r="J28" i="1" s="1"/>
  <c r="I24" i="1" l="1"/>
  <c r="J24" i="1" s="1"/>
  <c r="H22" i="1"/>
  <c r="J22" i="1" s="1"/>
  <c r="I21" i="1"/>
  <c r="J21" i="1" s="1"/>
  <c r="H20" i="1"/>
  <c r="J20" i="1" s="1"/>
  <c r="H23" i="1"/>
  <c r="J23" i="1" s="1"/>
  <c r="H13" i="1"/>
  <c r="I14" i="1" l="1"/>
  <c r="J14" i="1" s="1"/>
  <c r="E346" i="3" l="1"/>
  <c r="E234" i="3" s="1"/>
  <c r="E326" i="3"/>
  <c r="E325" i="3"/>
  <c r="E317" i="3"/>
  <c r="E254" i="3"/>
  <c r="E252" i="3" s="1"/>
  <c r="E233" i="3"/>
  <c r="E231" i="3"/>
  <c r="E230" i="3"/>
  <c r="E225" i="3"/>
  <c r="E222" i="3"/>
  <c r="E221" i="3"/>
  <c r="E216" i="3"/>
  <c r="E208" i="3" s="1"/>
  <c r="E215" i="3"/>
  <c r="E78" i="3"/>
  <c r="E62" i="3" s="1"/>
  <c r="E72" i="3"/>
  <c r="E48" i="3" s="1"/>
  <c r="E71" i="3"/>
  <c r="E68" i="3" s="1"/>
  <c r="E69" i="3" s="1"/>
  <c r="E45" i="3" s="1"/>
  <c r="E70" i="3"/>
  <c r="E64" i="3"/>
  <c r="E63" i="3"/>
  <c r="E55" i="3" s="1"/>
  <c r="E50" i="3"/>
  <c r="E49" i="3"/>
  <c r="E46" i="3"/>
  <c r="H44" i="3"/>
  <c r="E42" i="3"/>
  <c r="E18" i="3" s="1"/>
  <c r="E41" i="3"/>
  <c r="E17" i="3" s="1"/>
  <c r="E40" i="3"/>
  <c r="E39" i="3"/>
  <c r="E37" i="3"/>
  <c r="I13" i="3"/>
  <c r="I26" i="1"/>
  <c r="J26" i="1" s="1"/>
  <c r="H18" i="1"/>
  <c r="J18" i="1" s="1"/>
  <c r="H17" i="1"/>
  <c r="J17" i="1" s="1"/>
  <c r="I16" i="1"/>
  <c r="J16" i="1" s="1"/>
  <c r="I15" i="1"/>
  <c r="J15" i="1" s="1"/>
  <c r="J13" i="1"/>
  <c r="E44" i="3" l="1"/>
  <c r="E47" i="3"/>
  <c r="E31" i="3"/>
  <c r="E15" i="3" s="1"/>
  <c r="E220" i="3"/>
  <c r="E76" i="3"/>
  <c r="E77" i="3" s="1"/>
  <c r="E61" i="3" s="1"/>
  <c r="E330" i="3"/>
  <c r="E324" i="3" s="1"/>
  <c r="E253" i="3"/>
  <c r="E213" i="3" s="1"/>
  <c r="E206" i="3" s="1"/>
  <c r="E32" i="3"/>
  <c r="E16" i="3" s="1"/>
  <c r="E228" i="3"/>
  <c r="E210" i="3"/>
  <c r="E53" i="3"/>
  <c r="E54" i="3"/>
  <c r="E60" i="3"/>
  <c r="E52" i="3" s="1"/>
  <c r="E56" i="3"/>
  <c r="E207" i="3"/>
  <c r="E36" i="3"/>
  <c r="E214" i="3"/>
  <c r="E212" i="3" s="1"/>
  <c r="E29" i="3" l="1"/>
  <c r="E13" i="3" s="1"/>
  <c r="E205" i="3"/>
  <c r="E204" i="3"/>
  <c r="E30" i="3"/>
  <c r="E28" i="3" l="1"/>
  <c r="E14" i="3"/>
  <c r="E12" i="3" s="1"/>
</calcChain>
</file>

<file path=xl/sharedStrings.xml><?xml version="1.0" encoding="utf-8"?>
<sst xmlns="http://schemas.openxmlformats.org/spreadsheetml/2006/main" count="1032" uniqueCount="164">
  <si>
    <t>%</t>
  </si>
  <si>
    <t>+</t>
  </si>
  <si>
    <t>-</t>
  </si>
  <si>
    <t>Обоснование причин отклонения (при отклонении на +/- 5%)</t>
  </si>
  <si>
    <t>Расчет фактического значения показателя</t>
  </si>
  <si>
    <t>Отклонение фактического значения от планового</t>
  </si>
  <si>
    <t>Фактическое значение</t>
  </si>
  <si>
    <t>Плановое значение</t>
  </si>
  <si>
    <t>Признак возрастания / убывания</t>
  </si>
  <si>
    <t>Ед. изм.</t>
  </si>
  <si>
    <t>Наименование показателя</t>
  </si>
  <si>
    <t>№ п/п</t>
  </si>
  <si>
    <t>(далее - государственная программа))</t>
  </si>
  <si>
    <t>(наименование государственной программы Иркутской области</t>
  </si>
  <si>
    <t>ОТЧЕТ ОБ ИСПОЛНЕНИИ ПОКАЗАТЕЛЕЙ ГОСУДАРСТВЕННОЙ ПРОГРАММЫ ИРКУТСКОЙ ОБЛАСТИ</t>
  </si>
  <si>
    <t>Таблица 1</t>
  </si>
  <si>
    <t>предусмотрено в ОБ</t>
  </si>
  <si>
    <t>ИИ - при наличии, в том числе:</t>
  </si>
  <si>
    <t>МБ</t>
  </si>
  <si>
    <t>ФБ - при наличии, в том числе:</t>
  </si>
  <si>
    <t>ОБ</t>
  </si>
  <si>
    <t>Всего, в том числе:</t>
  </si>
  <si>
    <t>2.2.</t>
  </si>
  <si>
    <t>2.1.</t>
  </si>
  <si>
    <t>Процессная часть</t>
  </si>
  <si>
    <t xml:space="preserve">2. </t>
  </si>
  <si>
    <t>1.2.</t>
  </si>
  <si>
    <t>1.1.</t>
  </si>
  <si>
    <t xml:space="preserve">Проектная часть  </t>
  </si>
  <si>
    <t>1.</t>
  </si>
  <si>
    <t>Иные источники (далее - ИИ) - при наличии, в том числе:</t>
  </si>
  <si>
    <t>Бюджеты муниципальных образований Иркутской области - при наличии (далее - МБ)</t>
  </si>
  <si>
    <t>Средства федерального бюджета (далее - ФБ), - при наличии, в том числе:</t>
  </si>
  <si>
    <t>всего предусмотрено в областном бюджете (далее -ОБ)</t>
  </si>
  <si>
    <t>Всего</t>
  </si>
  <si>
    <t>Кассовое исполнение, тыс.руб.</t>
  </si>
  <si>
    <t xml:space="preserve">Источник </t>
  </si>
  <si>
    <t>Ответственный исполнитель, соисполнитель, участники</t>
  </si>
  <si>
    <t>ОТЧЕТ О РЕАЛИЗАЦИИ ГОСУДАРСТВЕННОЙ ПРОГРАММЫ ИРКУТСКОЙ ОБЛАСТИ</t>
  </si>
  <si>
    <t>Приложение  4</t>
  </si>
  <si>
    <t>к постановлению Правительства Иркутской области</t>
  </si>
  <si>
    <t>от___________________</t>
  </si>
  <si>
    <t>Таблица 4</t>
  </si>
  <si>
    <t>ФИНАНСОВОЕ ОБЕСПЕЧЕНИЕ РЕАЛИЗАЦИИ ГОСУДАРСТВЕННОЙ ПРОГРАММЫ ИРКУТСКОЙ ОБЛАСТИ «РАЗВИТИЕ ЗДРАВООХРАНЕНИЯ»</t>
  </si>
  <si>
    <t>№                   п/п</t>
  </si>
  <si>
    <t>Наименование государственной программы, структурного элемента государственной программы,  отдельного мероприятия государственной программы</t>
  </si>
  <si>
    <t xml:space="preserve">Ответственный исполнитель, соисполнители, участники </t>
  </si>
  <si>
    <t>Источники финансирования</t>
  </si>
  <si>
    <t>Расходы (тыс. руб.), годы</t>
  </si>
  <si>
    <t xml:space="preserve">Государственная программа Иркутской области «Развитие здравоохранения» </t>
  </si>
  <si>
    <t>Областной бюджет (далее - ОБ)</t>
  </si>
  <si>
    <t>Территориальный фонд обязательного медицинского страхования Иркутской области</t>
  </si>
  <si>
    <t>Министерство здравоохранения Иркутской области</t>
  </si>
  <si>
    <t>Министерство образования Иркутской области</t>
  </si>
  <si>
    <t>Министерство строительства Иркутской области</t>
  </si>
  <si>
    <t>Региональный проект «Развитие системы оказания первичной медико-санитарной помощи»</t>
  </si>
  <si>
    <t>Региональный проект «Борьба с сердечно-сосудистыми заболеваниями»</t>
  </si>
  <si>
    <t>1.3.</t>
  </si>
  <si>
    <t>Региональный проект «Борьба с онкологическими заболеваниями»</t>
  </si>
  <si>
    <t>1.4.</t>
  </si>
  <si>
    <t>Региональный проект «Развитие детского здравоохранения, включая создание современной инфраструктуры оказания медицинской помощи детям»</t>
  </si>
  <si>
    <t>1.5.</t>
  </si>
  <si>
    <t>Региональный проект «Обеспечение медицинских организаций системы здравоохранения квалифицированными кадрами»</t>
  </si>
  <si>
    <t>1.6.</t>
  </si>
  <si>
    <t>Региональный проект «Создание единого цифрового контура в здравоохранении на основе единой государственной информационной системы здравоохранения (ЕГИСЗ)»</t>
  </si>
  <si>
    <t>1.7.</t>
  </si>
  <si>
    <t>Региональный проект «Развитие экспорта медицинских услуг»</t>
  </si>
  <si>
    <t>1.8.</t>
  </si>
  <si>
    <t>Региональный проект «Модернизация первичного звена здравоохранения»</t>
  </si>
  <si>
    <t>1.9.</t>
  </si>
  <si>
    <t>Региональный проект «Разработка и реализация программы системной поддержки и повышения качества жизни граждан старшего поколения»</t>
  </si>
  <si>
    <t>1.10.</t>
  </si>
  <si>
    <t xml:space="preserve"> Региональный проект «Формирование системы мотивации граждан к здоровому образу жизни, включая здоровое питание и отказ от вредных привычек»</t>
  </si>
  <si>
    <t>1.11.</t>
  </si>
  <si>
    <t>Региональный проект «Строительство, реконструкция, капитальный ремонт, в том числе выполнение проектных и изыскательских работ, монтаж и приобретение, оснащение и благоустройство объектов государственной собственности Иркутской области в сфере здравоохранения»</t>
  </si>
  <si>
    <t>1.12.</t>
  </si>
  <si>
    <t>Ведомственный  проект «Комплекс дополнительных мер социальной поддержки медицинских работников»</t>
  </si>
  <si>
    <t>Министерство           образования Иркутской области</t>
  </si>
  <si>
    <t xml:space="preserve">Комплекс процессных мероприятий «Профилактика и устранение последствий инфекционных и неинфекционных заболеваний и формирование здорового образа жизни» </t>
  </si>
  <si>
    <t xml:space="preserve">Комплекс процессных мероприятий «Совершенствование оказания первичной медико-санитарной помощи, специализированной, включая высокотехнологичную медицинскую помощь» </t>
  </si>
  <si>
    <t>2.3.</t>
  </si>
  <si>
    <t xml:space="preserve">Комплекс процессных мероприятий «Совершенствование оказания скорой, в том числе скорой специализированной, медицинской помощи, медицинской эвакуации» </t>
  </si>
  <si>
    <t>2.4.</t>
  </si>
  <si>
    <t xml:space="preserve">Комплекс процессных мероприятий «Развитие службы крови» </t>
  </si>
  <si>
    <t>2.5.</t>
  </si>
  <si>
    <t xml:space="preserve">Комплекс процессных мероприятий «Совершенствование службы родовспоможения» </t>
  </si>
  <si>
    <t>2.6.</t>
  </si>
  <si>
    <t xml:space="preserve">Комплекс процессных мероприятий  «Совершенствование оказания медицинской помощи детям» </t>
  </si>
  <si>
    <t>Министерство          образования Иркутской области</t>
  </si>
  <si>
    <t>2.7.</t>
  </si>
  <si>
    <t xml:space="preserve">Комплекс процессных мероприятий «Медицинская реабилитация и санаторно-курортное лечение» </t>
  </si>
  <si>
    <t>2.8.</t>
  </si>
  <si>
    <t xml:space="preserve">Комплекс процессных мероприятий «Паллиативная помощь» </t>
  </si>
  <si>
    <t>2.9.</t>
  </si>
  <si>
    <t xml:space="preserve">Комплекс процессных мероприятий «Организация обеспечения граждан качественными, эффективными, безопасными лекарственными препаратами для медицинского применения, медицинскими изделиями, а также специализированными продуктами лечебного питания» </t>
  </si>
  <si>
    <t>2.10.</t>
  </si>
  <si>
    <t xml:space="preserve">Комплекс процессных мероприятий «Осуществление обязательного медицинского страхования в Иркутской области» </t>
  </si>
  <si>
    <t>2.11.</t>
  </si>
  <si>
    <t xml:space="preserve">Комплекс процессных мероприятий «Государственная политика в сфере здравоохранения Иркутской области» </t>
  </si>
  <si>
    <t>».</t>
  </si>
  <si>
    <t>Развитие здравоохранения</t>
  </si>
  <si>
    <t>"РАЗВИТИЕ ЗДРАВООХРАНЕНИЯ"</t>
  </si>
  <si>
    <t>1. Цель государственной программы «Повышение ожидаемой продолжительности жизни до 75,58 лет к 2030 году»</t>
  </si>
  <si>
    <t>Ожидаемая продолжительность жизни при рождении</t>
  </si>
  <si>
    <t>лет</t>
  </si>
  <si>
    <t>возрастающий</t>
  </si>
  <si>
    <t>случаев на 100 тыс. населения</t>
  </si>
  <si>
    <t>убывающий</t>
  </si>
  <si>
    <t>49,5</t>
  </si>
  <si>
    <t>25,87</t>
  </si>
  <si>
    <t>Доля граждан, ежегодно проходящих профилактический медицинский осмотр и (или) диспансеризацию, от общего числа населения</t>
  </si>
  <si>
    <t>70</t>
  </si>
  <si>
    <t>Охват населения иммунизацией в рамках Национального календаря профилактических прививок не менее 95% от подлежащих иммунизации</t>
  </si>
  <si>
    <t>95,0</t>
  </si>
  <si>
    <t>2. Цель государственной программы «Снижение смертности населения от всех причин до 10,8 случая на 1000 человек к 2030 году»</t>
  </si>
  <si>
    <t>Смертность населения от всех причин</t>
  </si>
  <si>
    <t>случаев на 1000 чел. населения</t>
  </si>
  <si>
    <t>13,9</t>
  </si>
  <si>
    <t>Младенческая смертность</t>
  </si>
  <si>
    <t>случаев на 1000 родившихся живыми</t>
  </si>
  <si>
    <t>5,8</t>
  </si>
  <si>
    <t>Смертность от болезней системы кровообращения</t>
  </si>
  <si>
    <t>663,5</t>
  </si>
  <si>
    <t>Смертность от новообразований (в том числе от злокачественных)</t>
  </si>
  <si>
    <t>202,8</t>
  </si>
  <si>
    <t>Смертность от туберкулеза</t>
  </si>
  <si>
    <t>7,0</t>
  </si>
  <si>
    <t>3. Цель государственной программы «3. Повышение уровня удовлетворенности населения медицинской помощью до 53 % к 2030 году»</t>
  </si>
  <si>
    <t>Оценка общественного мнения по удовлетворенности населения медицинской помощью</t>
  </si>
  <si>
    <t xml:space="preserve">Доля лиц с онкологическими заболеваниями, прошедших обследование и/или лечение в текущем году из числа состоящих под диспансерным наблюдением </t>
  </si>
  <si>
    <t>Доля лиц с болезнями системы кровообращения, состоящих под диспансерным наблюдением получивших в текущем году медицинские услуги в рамках диспансерного наблюдения от всех пациентов с болезнями системы кровообращения</t>
  </si>
  <si>
    <t>13,8*</t>
  </si>
  <si>
    <t>Объем финансирования, предусмотренный сводной бюджетной росписью расходов областного бюджета на 31.12.2024 г., тыс. руб.*</t>
  </si>
  <si>
    <t>Процент исполнения, 
%</t>
  </si>
  <si>
    <t>по состоянию на 01.01.2025г.</t>
  </si>
  <si>
    <t>Объем финансирования, предусмотренный на 2024 год, тыс. руб.</t>
  </si>
  <si>
    <t>Всего.</t>
  </si>
  <si>
    <t>68,93*</t>
  </si>
  <si>
    <t>Снижение заболеваемости туберкулёзом</t>
  </si>
  <si>
    <t>Снижение заболеваемости гепатитом С</t>
  </si>
  <si>
    <t>Снижение заболеваемости вирусом иммунодефицита человека</t>
  </si>
  <si>
    <t>74,8</t>
  </si>
  <si>
    <t>5,7*</t>
  </si>
  <si>
    <t>660*</t>
  </si>
  <si>
    <t>217,0*</t>
  </si>
  <si>
    <t>6,3*</t>
  </si>
  <si>
    <t>*- предварительные статистические данные Территориального органа Федеральной службы  государственной статистики по Иркутской области на 01.01.2025г. Окончательные стат. данные не ранее июня 2025г.</t>
  </si>
  <si>
    <t>Предварительные статистические данные Территориального органа Федеральной службы  государственной статистики по Иркутской области на 01.01.2025г.</t>
  </si>
  <si>
    <t>по состоянию на 01.01.2025</t>
  </si>
  <si>
    <t xml:space="preserve">Статистические данные ОГБУЗ "Иркутская областная клиническая туберкулезная больница" </t>
  </si>
  <si>
    <t xml:space="preserve"> Данные ГБУЗ "Иркутский областной центр по профилактике и борьбе со СПИД и инфекционными заболеваниями" </t>
  </si>
  <si>
    <t xml:space="preserve">Данные мониторинга достижения показателей в государственной интегрированной информационной системе "Электронный бюджет" </t>
  </si>
  <si>
    <t xml:space="preserve">Статистические данные Управления Роспотребнадзора по Иркутской области </t>
  </si>
  <si>
    <t xml:space="preserve"> Данные  мониторинга достижения показателей в государственной интегрированной информационной системе "Электронный бюджет" </t>
  </si>
  <si>
    <t xml:space="preserve"> Данные  мониторинга достижения показателей в государственной интегрированной информационной системе "Электронный бюджет"</t>
  </si>
  <si>
    <t xml:space="preserve"> расширение диагностических мероприятий, убыль населения Иркутской области (расчет показателя на 100тыс. Населения)</t>
  </si>
  <si>
    <t xml:space="preserve"> По данным Управления Роспотребнадзора по Иркутской области на 01.01.2025. </t>
  </si>
  <si>
    <t>Окончательные стат. данные не ранее июня 2025г.</t>
  </si>
  <si>
    <t xml:space="preserve">Предварительные статистические данные Единой межведомственной информационно-статистической системы (ЕМИСС) на 01.12.2024г. </t>
  </si>
  <si>
    <t>Окончательные данные будут не ранее июня 2025 года</t>
  </si>
  <si>
    <t>Плановое значение
на 31.12.2024 г. в соответствии с объемом финансирования, предусмотренным
СБР*</t>
  </si>
  <si>
    <t>организованные выезды по месту работы или учебы, что позволило увеличить охват граждан, прошедших проф осмотр и (или) диспансеризацию</t>
  </si>
  <si>
    <t xml:space="preserve">увеличение выявления  случаев новообразований на поздних стадиях (3-4 стадии), что связано с последствиями пандемии короновирусной инфекции, когда были приостановлены профилактические мед. осмотры и (или) диспансеризация  </t>
  </si>
  <si>
    <t>повышение удовлетворенности населения оказанием медицинской помощи связана с  созданием условий для оказания доступной, качественной медицинской помощи всех видов населению Иркутской области, а также  обеспечение населения качественными, безопасными лекарственными препаратами и медицинскими изделиями, продуктами лечебного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</si>
</sst>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1"/>
      <color theme="0"/>
      <name val="Calibri"/>
      <family val="2"/>
      <scheme val="minor"/>
    </font>
    <font>
      <sz val="16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0" fillId="0" borderId="0" xfId="0" applyFill="1"/>
    <xf numFmtId="0" fontId="0" fillId="0" borderId="0" xfId="0" applyFont="1" applyFill="1"/>
    <xf numFmtId="164" fontId="0" fillId="0" borderId="0" xfId="0" applyNumberFormat="1" applyFill="1"/>
    <xf numFmtId="0" fontId="6" fillId="0" borderId="0" xfId="0" applyFont="1" applyFill="1" applyAlignment="1">
      <alignment horizontal="left" vertical="center" wrapText="1"/>
    </xf>
    <xf numFmtId="164" fontId="7" fillId="0" borderId="0" xfId="0" applyNumberFormat="1" applyFont="1" applyFill="1" applyAlignment="1">
      <alignment horizontal="left" vertical="top"/>
    </xf>
    <xf numFmtId="0" fontId="8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/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/>
    <xf numFmtId="164" fontId="2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/>
    <xf numFmtId="0" fontId="6" fillId="0" borderId="1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142875</xdr:colOff>
      <xdr:row>13</xdr:row>
      <xdr:rowOff>552450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0478750" y="566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11</xdr:row>
      <xdr:rowOff>552450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0478750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9</xdr:row>
      <xdr:rowOff>552450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2047875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13</xdr:row>
      <xdr:rowOff>552450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0478750" y="566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11</xdr:row>
      <xdr:rowOff>552450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0478750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9</xdr:row>
      <xdr:rowOff>552450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2047875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13</xdr:row>
      <xdr:rowOff>552450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0478750" y="566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11</xdr:row>
      <xdr:rowOff>552450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20478750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9</xdr:row>
      <xdr:rowOff>552450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2047875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13</xdr:row>
      <xdr:rowOff>552450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20478750" y="566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11</xdr:row>
      <xdr:rowOff>552450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20478750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9</xdr:row>
      <xdr:rowOff>552450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2047875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13</xdr:row>
      <xdr:rowOff>552450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20478750" y="566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11</xdr:row>
      <xdr:rowOff>552450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20478750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9</xdr:row>
      <xdr:rowOff>552450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2047875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13</xdr:row>
      <xdr:rowOff>552450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20478750" y="566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11</xdr:row>
      <xdr:rowOff>552450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20478750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9</xdr:row>
      <xdr:rowOff>552450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2047875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13</xdr:row>
      <xdr:rowOff>552450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20478750" y="566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115661</xdr:colOff>
      <xdr:row>6</xdr:row>
      <xdr:rowOff>93889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20451536" y="25513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142875</xdr:colOff>
      <xdr:row>9</xdr:row>
      <xdr:rowOff>552450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2047875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&#1050;&#1086;&#1085;&#1089;&#1086;&#1083;&#1080;&#1076;&#1072;&#1094;&#1080;&#1103;/12_&#1043;&#1055;_&#1056;&#1072;&#1079;&#1074;&#1080;&#1090;&#1080;&#1077;%20&#1079;&#1076;&#1088;&#1072;&#1074;&#1086;&#1086;&#1093;&#1088;&#1072;&#1085;&#1077;&#1085;&#1080;&#1103;%20&#1048;&#1088;&#1082;&#1091;&#1090;&#1089;&#1082;&#1086;&#1081;%20&#1086;&#1073;&#1083;&#1072;&#1089;&#1090;&#1080;_&#1085;&#1072;2014_2020/2024/&#1055;&#1086;&#1076;%20&#1079;&#1072;&#1082;&#1086;&#1085;%20161-&#1086;&#1079;/&#1047;&#1040;&#1050;&#1040;&#1052;/1402/&#1055;&#1088;&#1080;&#1083;&#1086;&#1078;&#1077;&#1085;&#1080;&#1077;%202_&#1054;&#1073;&#1098;&#1077;&#1084;%20&#1092;&#1080;&#1085;&#1072;&#1085;&#1089;&#1080;&#1088;&#1086;&#1074;&#1072;&#1085;&#1080;&#1103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Показатели ГП"/>
      <sheetName val="Таб2(1) к Паспорту (Прокси-пок)"/>
      <sheetName val="Таб3 к Паспорту (структура)"/>
      <sheetName val="Прокси-показатели ГП"/>
      <sheetName val="3. Структура ГП"/>
      <sheetName val="Табл4 к Паспорт фин обеспечение"/>
      <sheetName val="ЗАКАМ рабочий вариант"/>
      <sheetName val="ЗАКАМ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H12">
            <v>4331846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view="pageBreakPreview" zoomScale="70" zoomScaleNormal="100" zoomScaleSheetLayoutView="70" workbookViewId="0">
      <selection activeCell="J22" sqref="J22"/>
    </sheetView>
  </sheetViews>
  <sheetFormatPr defaultRowHeight="15" x14ac:dyDescent="0.25"/>
  <cols>
    <col min="1" max="1" width="3.85546875" style="1" customWidth="1"/>
    <col min="2" max="2" width="39.42578125" style="1" customWidth="1"/>
    <col min="3" max="3" width="22" style="1" customWidth="1"/>
    <col min="4" max="4" width="20" style="1" customWidth="1"/>
    <col min="5" max="5" width="13.42578125" style="1" customWidth="1"/>
    <col min="6" max="6" width="30.7109375" style="53" customWidth="1"/>
    <col min="7" max="7" width="13.42578125" style="1" customWidth="1"/>
    <col min="8" max="10" width="10.140625" style="1" customWidth="1"/>
    <col min="11" max="11" width="35" style="1" customWidth="1"/>
    <col min="12" max="12" width="32.85546875" style="1" customWidth="1"/>
    <col min="13" max="16" width="9.140625" style="1"/>
    <col min="17" max="17" width="12" style="1" bestFit="1" customWidth="1"/>
    <col min="18" max="16384" width="9.140625" style="1"/>
  </cols>
  <sheetData>
    <row r="1" spans="1:12" s="3" customFormat="1" ht="18.75" x14ac:dyDescent="0.25">
      <c r="C1" s="36"/>
      <c r="D1" s="36"/>
      <c r="E1" s="1"/>
      <c r="F1" s="1"/>
      <c r="G1" s="36"/>
      <c r="I1" s="7"/>
      <c r="J1" s="57" t="s">
        <v>15</v>
      </c>
      <c r="K1" s="57"/>
      <c r="L1" s="57"/>
    </row>
    <row r="2" spans="1:12" x14ac:dyDescent="0.25">
      <c r="F2" s="1"/>
    </row>
    <row r="3" spans="1:12" s="3" customFormat="1" ht="18.75" x14ac:dyDescent="0.25">
      <c r="C3" s="5"/>
      <c r="D3" s="5"/>
      <c r="E3" s="6" t="s">
        <v>14</v>
      </c>
      <c r="F3" s="6"/>
      <c r="G3" s="1"/>
    </row>
    <row r="4" spans="1:12" s="3" customFormat="1" ht="18.75" x14ac:dyDescent="0.3">
      <c r="A4" s="4"/>
      <c r="C4" s="59" t="s">
        <v>101</v>
      </c>
      <c r="D4" s="59"/>
      <c r="E4" s="59"/>
      <c r="F4" s="59"/>
      <c r="G4" s="59"/>
      <c r="H4" s="59"/>
      <c r="I4" s="59"/>
      <c r="J4" s="59"/>
    </row>
    <row r="5" spans="1:12" s="3" customFormat="1" ht="18.75" x14ac:dyDescent="0.25">
      <c r="C5" s="36"/>
      <c r="D5" s="36"/>
      <c r="E5" s="5" t="s">
        <v>13</v>
      </c>
      <c r="F5" s="5"/>
      <c r="G5" s="1"/>
    </row>
    <row r="6" spans="1:12" s="3" customFormat="1" ht="18.75" x14ac:dyDescent="0.25">
      <c r="C6" s="36"/>
      <c r="D6" s="36"/>
      <c r="E6" s="5" t="s">
        <v>12</v>
      </c>
      <c r="F6" s="5"/>
      <c r="G6" s="1"/>
    </row>
    <row r="7" spans="1:12" s="3" customFormat="1" ht="18.75" x14ac:dyDescent="0.25">
      <c r="C7" s="36"/>
      <c r="D7" s="36"/>
      <c r="E7" s="5" t="s">
        <v>148</v>
      </c>
      <c r="F7" s="5"/>
      <c r="G7" s="1"/>
    </row>
    <row r="8" spans="1:12" s="3" customFormat="1" ht="18.75" x14ac:dyDescent="0.25">
      <c r="C8" s="36"/>
      <c r="D8" s="5"/>
      <c r="G8" s="36"/>
    </row>
    <row r="9" spans="1:12" ht="48" customHeight="1" x14ac:dyDescent="0.25">
      <c r="A9" s="58" t="s">
        <v>11</v>
      </c>
      <c r="B9" s="58" t="s">
        <v>10</v>
      </c>
      <c r="C9" s="58" t="s">
        <v>9</v>
      </c>
      <c r="D9" s="58" t="s">
        <v>8</v>
      </c>
      <c r="E9" s="58" t="s">
        <v>7</v>
      </c>
      <c r="F9" s="63" t="s">
        <v>160</v>
      </c>
      <c r="G9" s="58" t="s">
        <v>6</v>
      </c>
      <c r="H9" s="58" t="s">
        <v>5</v>
      </c>
      <c r="I9" s="58"/>
      <c r="J9" s="58"/>
      <c r="K9" s="58" t="s">
        <v>4</v>
      </c>
      <c r="L9" s="58" t="s">
        <v>3</v>
      </c>
    </row>
    <row r="10" spans="1:12" x14ac:dyDescent="0.25">
      <c r="A10" s="58"/>
      <c r="B10" s="58"/>
      <c r="C10" s="58"/>
      <c r="D10" s="58"/>
      <c r="E10" s="58"/>
      <c r="F10" s="64"/>
      <c r="G10" s="58"/>
      <c r="H10" s="55" t="s">
        <v>2</v>
      </c>
      <c r="I10" s="55" t="s">
        <v>1</v>
      </c>
      <c r="J10" s="55" t="s">
        <v>0</v>
      </c>
      <c r="K10" s="58"/>
      <c r="L10" s="58"/>
    </row>
    <row r="11" spans="1:12" x14ac:dyDescent="0.25">
      <c r="A11" s="33">
        <v>1</v>
      </c>
      <c r="B11" s="33">
        <v>2</v>
      </c>
      <c r="C11" s="55">
        <v>3</v>
      </c>
      <c r="D11" s="55">
        <v>4</v>
      </c>
      <c r="E11" s="55">
        <v>5</v>
      </c>
      <c r="F11" s="55"/>
      <c r="G11" s="55">
        <v>6</v>
      </c>
      <c r="H11" s="55">
        <v>7</v>
      </c>
      <c r="I11" s="55">
        <v>8</v>
      </c>
      <c r="J11" s="55">
        <v>9</v>
      </c>
      <c r="K11" s="55">
        <v>10</v>
      </c>
      <c r="L11" s="55">
        <v>11</v>
      </c>
    </row>
    <row r="12" spans="1:12" ht="15" customHeight="1" x14ac:dyDescent="0.25">
      <c r="A12" s="62" t="s">
        <v>102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</row>
    <row r="13" spans="1:12" ht="112.5" x14ac:dyDescent="0.25">
      <c r="A13" s="34">
        <v>1</v>
      </c>
      <c r="B13" s="37" t="s">
        <v>103</v>
      </c>
      <c r="C13" s="34" t="s">
        <v>104</v>
      </c>
      <c r="D13" s="34" t="s">
        <v>105</v>
      </c>
      <c r="E13" s="34">
        <v>70</v>
      </c>
      <c r="F13" s="41">
        <v>70</v>
      </c>
      <c r="G13" s="35" t="s">
        <v>137</v>
      </c>
      <c r="H13" s="48">
        <f>68.93-E13</f>
        <v>-1.0699999999999932</v>
      </c>
      <c r="I13" s="48" t="s">
        <v>2</v>
      </c>
      <c r="J13" s="48">
        <f>H13/E13*100</f>
        <v>-1.5285714285714189</v>
      </c>
      <c r="K13" s="46" t="s">
        <v>158</v>
      </c>
      <c r="L13" s="35" t="s">
        <v>159</v>
      </c>
    </row>
    <row r="14" spans="1:12" ht="75" customHeight="1" x14ac:dyDescent="0.25">
      <c r="A14" s="34">
        <v>2</v>
      </c>
      <c r="B14" s="52" t="s">
        <v>138</v>
      </c>
      <c r="C14" s="34" t="s">
        <v>106</v>
      </c>
      <c r="D14" s="34" t="s">
        <v>107</v>
      </c>
      <c r="E14" s="38" t="s">
        <v>108</v>
      </c>
      <c r="F14" s="38" t="s">
        <v>108</v>
      </c>
      <c r="G14" s="35">
        <v>47.6</v>
      </c>
      <c r="H14" s="48" t="s">
        <v>2</v>
      </c>
      <c r="I14" s="48">
        <f>E14-G14</f>
        <v>1.8999999999999986</v>
      </c>
      <c r="J14" s="48">
        <f>I14/G14*100</f>
        <v>3.9915966386554591</v>
      </c>
      <c r="K14" s="46" t="s">
        <v>149</v>
      </c>
      <c r="L14" s="35" t="s">
        <v>2</v>
      </c>
    </row>
    <row r="15" spans="1:12" ht="131.25" x14ac:dyDescent="0.25">
      <c r="A15" s="34">
        <v>3</v>
      </c>
      <c r="B15" s="52" t="s">
        <v>139</v>
      </c>
      <c r="C15" s="34" t="s">
        <v>106</v>
      </c>
      <c r="D15" s="34" t="s">
        <v>107</v>
      </c>
      <c r="E15" s="38" t="s">
        <v>109</v>
      </c>
      <c r="F15" s="38" t="s">
        <v>109</v>
      </c>
      <c r="G15" s="35">
        <v>31.2</v>
      </c>
      <c r="H15" s="48" t="s">
        <v>2</v>
      </c>
      <c r="I15" s="48">
        <f>E15-G15</f>
        <v>-5.3299999999999983</v>
      </c>
      <c r="J15" s="48">
        <f>I15/G15*100</f>
        <v>-17.083333333333329</v>
      </c>
      <c r="K15" s="46" t="s">
        <v>156</v>
      </c>
      <c r="L15" s="41" t="s">
        <v>155</v>
      </c>
    </row>
    <row r="16" spans="1:12" ht="93.75" x14ac:dyDescent="0.25">
      <c r="A16" s="34">
        <v>4</v>
      </c>
      <c r="B16" s="52" t="s">
        <v>140</v>
      </c>
      <c r="C16" s="34" t="s">
        <v>106</v>
      </c>
      <c r="D16" s="34" t="s">
        <v>107</v>
      </c>
      <c r="E16" s="38" t="s">
        <v>141</v>
      </c>
      <c r="F16" s="38" t="s">
        <v>141</v>
      </c>
      <c r="G16" s="40">
        <v>73.5</v>
      </c>
      <c r="H16" s="48" t="s">
        <v>2</v>
      </c>
      <c r="I16" s="48">
        <f>E16-G16</f>
        <v>1.2999999999999972</v>
      </c>
      <c r="J16" s="48">
        <f>I16/G16*100</f>
        <v>1.7687074829931932</v>
      </c>
      <c r="K16" s="42" t="s">
        <v>150</v>
      </c>
      <c r="L16" s="35" t="s">
        <v>2</v>
      </c>
    </row>
    <row r="17" spans="1:12" ht="112.5" x14ac:dyDescent="0.25">
      <c r="A17" s="41">
        <v>5</v>
      </c>
      <c r="B17" s="39" t="s">
        <v>110</v>
      </c>
      <c r="C17" s="41" t="s">
        <v>0</v>
      </c>
      <c r="D17" s="41" t="s">
        <v>105</v>
      </c>
      <c r="E17" s="38" t="s">
        <v>111</v>
      </c>
      <c r="F17" s="38" t="s">
        <v>111</v>
      </c>
      <c r="G17" s="41">
        <v>73.5</v>
      </c>
      <c r="H17" s="48">
        <f>G17-E17</f>
        <v>3.5</v>
      </c>
      <c r="I17" s="48" t="s">
        <v>2</v>
      </c>
      <c r="J17" s="48">
        <f>H17/E17*100</f>
        <v>5</v>
      </c>
      <c r="K17" s="42" t="s">
        <v>151</v>
      </c>
      <c r="L17" s="41" t="s">
        <v>161</v>
      </c>
    </row>
    <row r="18" spans="1:12" ht="93.75" x14ac:dyDescent="0.25">
      <c r="A18" s="41">
        <v>6</v>
      </c>
      <c r="B18" s="37" t="s">
        <v>112</v>
      </c>
      <c r="C18" s="41" t="s">
        <v>0</v>
      </c>
      <c r="D18" s="41" t="s">
        <v>105</v>
      </c>
      <c r="E18" s="38" t="s">
        <v>113</v>
      </c>
      <c r="F18" s="38" t="s">
        <v>113</v>
      </c>
      <c r="G18" s="40">
        <v>96.5</v>
      </c>
      <c r="H18" s="48">
        <f>G18-E18</f>
        <v>1.5</v>
      </c>
      <c r="I18" s="48" t="s">
        <v>2</v>
      </c>
      <c r="J18" s="48">
        <f>H18/E18*100</f>
        <v>1.5789473684210527</v>
      </c>
      <c r="K18" s="42" t="s">
        <v>152</v>
      </c>
      <c r="L18" s="41" t="s">
        <v>2</v>
      </c>
    </row>
    <row r="19" spans="1:12" ht="15.75" x14ac:dyDescent="0.25">
      <c r="A19" s="60" t="s">
        <v>114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12" ht="131.25" x14ac:dyDescent="0.25">
      <c r="A20" s="41">
        <v>7</v>
      </c>
      <c r="B20" s="37" t="s">
        <v>115</v>
      </c>
      <c r="C20" s="41" t="s">
        <v>116</v>
      </c>
      <c r="D20" s="41" t="s">
        <v>107</v>
      </c>
      <c r="E20" s="38" t="s">
        <v>117</v>
      </c>
      <c r="F20" s="38" t="s">
        <v>117</v>
      </c>
      <c r="G20" s="42" t="s">
        <v>131</v>
      </c>
      <c r="H20" s="48">
        <f>E20-13.8</f>
        <v>9.9999999999999645E-2</v>
      </c>
      <c r="I20" s="48" t="s">
        <v>2</v>
      </c>
      <c r="J20" s="40">
        <f>H20/13.8*100</f>
        <v>0.72463768115941773</v>
      </c>
      <c r="K20" s="42" t="s">
        <v>147</v>
      </c>
      <c r="L20" s="41" t="s">
        <v>157</v>
      </c>
    </row>
    <row r="21" spans="1:12" ht="131.25" x14ac:dyDescent="0.25">
      <c r="A21" s="41">
        <v>8</v>
      </c>
      <c r="B21" s="37" t="s">
        <v>118</v>
      </c>
      <c r="C21" s="41" t="s">
        <v>119</v>
      </c>
      <c r="D21" s="41" t="s">
        <v>107</v>
      </c>
      <c r="E21" s="38" t="s">
        <v>120</v>
      </c>
      <c r="F21" s="38" t="s">
        <v>120</v>
      </c>
      <c r="G21" s="42" t="s">
        <v>142</v>
      </c>
      <c r="H21" s="48" t="s">
        <v>2</v>
      </c>
      <c r="I21" s="40">
        <f>E21-5.7</f>
        <v>9.9999999999999645E-2</v>
      </c>
      <c r="J21" s="40">
        <f>I21/5.7*100</f>
        <v>1.7543859649122744</v>
      </c>
      <c r="K21" s="42" t="s">
        <v>147</v>
      </c>
      <c r="L21" s="41" t="s">
        <v>157</v>
      </c>
    </row>
    <row r="22" spans="1:12" ht="131.25" x14ac:dyDescent="0.25">
      <c r="A22" s="41">
        <v>9</v>
      </c>
      <c r="B22" s="37" t="s">
        <v>121</v>
      </c>
      <c r="C22" s="41" t="s">
        <v>106</v>
      </c>
      <c r="D22" s="41" t="s">
        <v>107</v>
      </c>
      <c r="E22" s="38" t="s">
        <v>122</v>
      </c>
      <c r="F22" s="38" t="s">
        <v>122</v>
      </c>
      <c r="G22" s="42" t="s">
        <v>143</v>
      </c>
      <c r="H22" s="48">
        <f>E22-660</f>
        <v>3.5</v>
      </c>
      <c r="I22" s="48" t="s">
        <v>2</v>
      </c>
      <c r="J22" s="48">
        <f>H22/E22*100</f>
        <v>0.52750565184626974</v>
      </c>
      <c r="K22" s="42" t="s">
        <v>147</v>
      </c>
      <c r="L22" s="41" t="s">
        <v>157</v>
      </c>
    </row>
    <row r="23" spans="1:12" ht="206.25" x14ac:dyDescent="0.25">
      <c r="A23" s="41">
        <v>10</v>
      </c>
      <c r="B23" s="37" t="s">
        <v>123</v>
      </c>
      <c r="C23" s="41" t="s">
        <v>106</v>
      </c>
      <c r="D23" s="41" t="s">
        <v>107</v>
      </c>
      <c r="E23" s="38" t="s">
        <v>124</v>
      </c>
      <c r="F23" s="38" t="s">
        <v>124</v>
      </c>
      <c r="G23" s="42" t="s">
        <v>144</v>
      </c>
      <c r="H23" s="48">
        <f>E23-216.9</f>
        <v>-14.099999999999994</v>
      </c>
      <c r="I23" s="48" t="s">
        <v>2</v>
      </c>
      <c r="J23" s="48">
        <f>H23/E23*100</f>
        <v>-6.9526627218934873</v>
      </c>
      <c r="K23" s="42" t="s">
        <v>147</v>
      </c>
      <c r="L23" s="41" t="s">
        <v>162</v>
      </c>
    </row>
    <row r="24" spans="1:12" ht="131.25" x14ac:dyDescent="0.25">
      <c r="A24" s="41">
        <v>11</v>
      </c>
      <c r="B24" s="37" t="s">
        <v>125</v>
      </c>
      <c r="C24" s="41" t="s">
        <v>106</v>
      </c>
      <c r="D24" s="41" t="s">
        <v>107</v>
      </c>
      <c r="E24" s="38" t="s">
        <v>126</v>
      </c>
      <c r="F24" s="38" t="s">
        <v>126</v>
      </c>
      <c r="G24" s="42" t="s">
        <v>145</v>
      </c>
      <c r="H24" s="48" t="s">
        <v>2</v>
      </c>
      <c r="I24" s="40">
        <f>E24-6.3</f>
        <v>0.70000000000000018</v>
      </c>
      <c r="J24" s="40">
        <f>I24/E24*100</f>
        <v>10.000000000000002</v>
      </c>
      <c r="K24" s="42" t="s">
        <v>147</v>
      </c>
      <c r="L24" s="41" t="s">
        <v>157</v>
      </c>
    </row>
    <row r="25" spans="1:12" ht="15.75" customHeight="1" x14ac:dyDescent="0.25">
      <c r="A25" s="61" t="s">
        <v>127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2" ht="356.25" x14ac:dyDescent="0.25">
      <c r="A26" s="2">
        <v>12</v>
      </c>
      <c r="B26" s="37" t="s">
        <v>128</v>
      </c>
      <c r="C26" s="41" t="s">
        <v>0</v>
      </c>
      <c r="D26" s="41" t="s">
        <v>105</v>
      </c>
      <c r="E26" s="41">
        <v>38</v>
      </c>
      <c r="F26" s="41">
        <v>38</v>
      </c>
      <c r="G26" s="41">
        <v>42</v>
      </c>
      <c r="H26" s="41" t="s">
        <v>2</v>
      </c>
      <c r="I26" s="41">
        <f>G26-E26</f>
        <v>4</v>
      </c>
      <c r="J26" s="40">
        <f>I26/E26*100</f>
        <v>10.526315789473683</v>
      </c>
      <c r="K26" s="42" t="s">
        <v>153</v>
      </c>
      <c r="L26" s="41" t="s">
        <v>163</v>
      </c>
    </row>
    <row r="27" spans="1:12" ht="168.75" x14ac:dyDescent="0.25">
      <c r="A27" s="2">
        <v>13</v>
      </c>
      <c r="B27" s="37" t="s">
        <v>130</v>
      </c>
      <c r="C27" s="41" t="s">
        <v>0</v>
      </c>
      <c r="D27" s="41" t="s">
        <v>105</v>
      </c>
      <c r="E27" s="40">
        <v>80</v>
      </c>
      <c r="F27" s="40">
        <v>80</v>
      </c>
      <c r="G27" s="41">
        <v>80</v>
      </c>
      <c r="H27" s="40" t="s">
        <v>2</v>
      </c>
      <c r="I27" s="41">
        <v>0</v>
      </c>
      <c r="J27" s="40">
        <f>I27/E27*100</f>
        <v>0</v>
      </c>
      <c r="K27" s="42" t="s">
        <v>154</v>
      </c>
      <c r="L27" s="41" t="s">
        <v>2</v>
      </c>
    </row>
    <row r="28" spans="1:12" ht="112.5" x14ac:dyDescent="0.25">
      <c r="A28" s="2">
        <v>14</v>
      </c>
      <c r="B28" s="37" t="s">
        <v>129</v>
      </c>
      <c r="C28" s="41" t="s">
        <v>0</v>
      </c>
      <c r="D28" s="41" t="s">
        <v>105</v>
      </c>
      <c r="E28" s="40">
        <v>80</v>
      </c>
      <c r="F28" s="40">
        <v>80</v>
      </c>
      <c r="G28" s="41">
        <v>80.7</v>
      </c>
      <c r="H28" s="40" t="s">
        <v>2</v>
      </c>
      <c r="I28" s="40">
        <f>G28-E28</f>
        <v>0.70000000000000284</v>
      </c>
      <c r="J28" s="40">
        <f>I28/E28*100</f>
        <v>0.87500000000000355</v>
      </c>
      <c r="K28" s="42" t="s">
        <v>153</v>
      </c>
      <c r="L28" s="41" t="s">
        <v>2</v>
      </c>
    </row>
    <row r="29" spans="1:12" ht="23.25" customHeight="1" x14ac:dyDescent="0.25">
      <c r="B29" s="56" t="s">
        <v>146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</row>
  </sheetData>
  <mergeCells count="16">
    <mergeCell ref="B29:L29"/>
    <mergeCell ref="J1:L1"/>
    <mergeCell ref="G9:G10"/>
    <mergeCell ref="H9:J9"/>
    <mergeCell ref="K9:K10"/>
    <mergeCell ref="L9:L10"/>
    <mergeCell ref="C4:J4"/>
    <mergeCell ref="A19:L19"/>
    <mergeCell ref="A25:L25"/>
    <mergeCell ref="A12:L12"/>
    <mergeCell ref="A9:A10"/>
    <mergeCell ref="B9:B10"/>
    <mergeCell ref="C9:C10"/>
    <mergeCell ref="D9:D10"/>
    <mergeCell ref="E9:E10"/>
    <mergeCell ref="F9:F10"/>
  </mergeCells>
  <pageMargins left="0.7" right="0.7" top="0.75" bottom="0.75" header="0.3" footer="0.3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55"/>
  <sheetViews>
    <sheetView tabSelected="1" view="pageBreakPreview" topLeftCell="A288" zoomScale="60" zoomScaleNormal="70" zoomScalePageLayoutView="55" workbookViewId="0">
      <selection activeCell="D332" sqref="D332"/>
    </sheetView>
  </sheetViews>
  <sheetFormatPr defaultRowHeight="15" x14ac:dyDescent="0.25"/>
  <cols>
    <col min="1" max="1" width="7" style="8" customWidth="1"/>
    <col min="2" max="2" width="74.28515625" style="8" customWidth="1"/>
    <col min="3" max="3" width="35.28515625" style="8" customWidth="1"/>
    <col min="4" max="4" width="66.140625" style="8" customWidth="1"/>
    <col min="5" max="5" width="28.140625" style="8" customWidth="1"/>
    <col min="6" max="6" width="31.28515625" style="8" customWidth="1"/>
    <col min="7" max="7" width="28.140625" style="8" customWidth="1"/>
    <col min="8" max="8" width="27.28515625" style="8" customWidth="1"/>
    <col min="9" max="9" width="0.42578125" style="8" customWidth="1"/>
    <col min="10" max="10" width="9.140625" style="8" hidden="1" customWidth="1"/>
    <col min="11" max="16384" width="9.140625" style="8"/>
  </cols>
  <sheetData>
    <row r="3" spans="1:8" ht="18.75" x14ac:dyDescent="0.25">
      <c r="C3" s="43"/>
      <c r="D3" s="44" t="s">
        <v>38</v>
      </c>
    </row>
    <row r="4" spans="1:8" ht="18.75" x14ac:dyDescent="0.25">
      <c r="A4" s="45"/>
      <c r="D4" s="43" t="s">
        <v>100</v>
      </c>
    </row>
    <row r="5" spans="1:8" ht="18.75" x14ac:dyDescent="0.25">
      <c r="D5" s="43" t="s">
        <v>13</v>
      </c>
    </row>
    <row r="6" spans="1:8" ht="18.75" x14ac:dyDescent="0.25">
      <c r="D6" s="43" t="s">
        <v>12</v>
      </c>
    </row>
    <row r="8" spans="1:8" ht="18.75" x14ac:dyDescent="0.25">
      <c r="D8" s="43" t="s">
        <v>134</v>
      </c>
    </row>
    <row r="10" spans="1:8" ht="285.75" customHeight="1" x14ac:dyDescent="0.25">
      <c r="A10" s="47"/>
      <c r="B10" s="47"/>
      <c r="C10" s="47" t="s">
        <v>37</v>
      </c>
      <c r="D10" s="47" t="s">
        <v>36</v>
      </c>
      <c r="E10" s="47" t="s">
        <v>135</v>
      </c>
      <c r="F10" s="47" t="s">
        <v>132</v>
      </c>
      <c r="G10" s="47" t="s">
        <v>35</v>
      </c>
      <c r="H10" s="49" t="s">
        <v>133</v>
      </c>
    </row>
    <row r="11" spans="1:8" ht="18.75" x14ac:dyDescent="0.25">
      <c r="A11" s="47">
        <v>1</v>
      </c>
      <c r="B11" s="47">
        <v>2</v>
      </c>
      <c r="C11" s="47">
        <v>3</v>
      </c>
      <c r="D11" s="47">
        <v>4</v>
      </c>
      <c r="E11" s="47">
        <v>5</v>
      </c>
      <c r="F11" s="47">
        <v>6</v>
      </c>
      <c r="G11" s="47">
        <v>7</v>
      </c>
      <c r="H11" s="47">
        <v>8</v>
      </c>
    </row>
    <row r="12" spans="1:8" ht="20.25" x14ac:dyDescent="0.25">
      <c r="A12" s="80" t="s">
        <v>49</v>
      </c>
      <c r="B12" s="80"/>
      <c r="C12" s="69" t="s">
        <v>34</v>
      </c>
      <c r="D12" s="54" t="s">
        <v>136</v>
      </c>
      <c r="E12" s="51">
        <v>87577242.200000003</v>
      </c>
      <c r="F12" s="51">
        <f>F18+F28+F36+F44</f>
        <v>88786174.085530028</v>
      </c>
      <c r="G12" s="51">
        <f>G18+G28+G36+G44</f>
        <v>86162433.040089995</v>
      </c>
      <c r="H12" s="51">
        <f>G12/F12*100</f>
        <v>97.044876555991124</v>
      </c>
    </row>
    <row r="13" spans="1:8" ht="40.5" x14ac:dyDescent="0.25">
      <c r="A13" s="80"/>
      <c r="B13" s="80"/>
      <c r="C13" s="70"/>
      <c r="D13" s="24" t="s">
        <v>33</v>
      </c>
      <c r="E13" s="51">
        <v>43697767.399999999</v>
      </c>
      <c r="F13" s="51">
        <f>F21+F29+F37+F45</f>
        <v>44168017.185530007</v>
      </c>
      <c r="G13" s="51">
        <f>G21+G29+G37+G45</f>
        <v>43068956.23432</v>
      </c>
      <c r="H13" s="51">
        <f t="shared" ref="H13:H76" si="0">G13/F13*100</f>
        <v>97.511636199122663</v>
      </c>
    </row>
    <row r="14" spans="1:8" ht="20.25" x14ac:dyDescent="0.25">
      <c r="A14" s="80"/>
      <c r="B14" s="80"/>
      <c r="C14" s="70"/>
      <c r="D14" s="54" t="s">
        <v>50</v>
      </c>
      <c r="E14" s="51">
        <v>39294846.199999996</v>
      </c>
      <c r="F14" s="51">
        <f t="shared" ref="F14:G17" si="1">F21+F30+F38+F46</f>
        <v>39783390.985530004</v>
      </c>
      <c r="G14" s="51">
        <f t="shared" si="1"/>
        <v>38727981.537359998</v>
      </c>
      <c r="H14" s="51">
        <f t="shared" si="0"/>
        <v>97.347110384446921</v>
      </c>
    </row>
    <row r="15" spans="1:8" ht="40.5" x14ac:dyDescent="0.25">
      <c r="A15" s="80"/>
      <c r="B15" s="80"/>
      <c r="C15" s="70"/>
      <c r="D15" s="54" t="s">
        <v>32</v>
      </c>
      <c r="E15" s="51">
        <v>4402921.2</v>
      </c>
      <c r="F15" s="51">
        <f t="shared" si="1"/>
        <v>4384626.2</v>
      </c>
      <c r="G15" s="51">
        <f t="shared" si="1"/>
        <v>4340974.6969600003</v>
      </c>
      <c r="H15" s="51">
        <f t="shared" si="0"/>
        <v>99.00444186006095</v>
      </c>
    </row>
    <row r="16" spans="1:8" ht="20.25" x14ac:dyDescent="0.25">
      <c r="A16" s="80"/>
      <c r="B16" s="80"/>
      <c r="C16" s="70"/>
      <c r="D16" s="24" t="s">
        <v>16</v>
      </c>
      <c r="E16" s="51">
        <v>4402921.2</v>
      </c>
      <c r="F16" s="51">
        <f t="shared" si="1"/>
        <v>4384626.2</v>
      </c>
      <c r="G16" s="51">
        <f t="shared" si="1"/>
        <v>4340974.6969600003</v>
      </c>
      <c r="H16" s="51">
        <f t="shared" si="0"/>
        <v>99.00444186006095</v>
      </c>
    </row>
    <row r="17" spans="1:8" ht="40.5" x14ac:dyDescent="0.25">
      <c r="A17" s="80"/>
      <c r="B17" s="80"/>
      <c r="C17" s="70"/>
      <c r="D17" s="54" t="s">
        <v>31</v>
      </c>
      <c r="E17" s="51">
        <v>3261.3</v>
      </c>
      <c r="F17" s="51">
        <f t="shared" si="1"/>
        <v>2943.8</v>
      </c>
      <c r="G17" s="51">
        <f t="shared" si="1"/>
        <v>2910.9057699999998</v>
      </c>
      <c r="H17" s="51">
        <f t="shared" si="0"/>
        <v>98.882592907126835</v>
      </c>
    </row>
    <row r="18" spans="1:8" ht="40.5" x14ac:dyDescent="0.25">
      <c r="A18" s="80"/>
      <c r="B18" s="80"/>
      <c r="C18" s="70"/>
      <c r="D18" s="54" t="s">
        <v>30</v>
      </c>
      <c r="E18" s="51">
        <v>43876213.5</v>
      </c>
      <c r="F18" s="51">
        <f>F26+F35+F43+F51</f>
        <v>44615213.100000009</v>
      </c>
      <c r="G18" s="51">
        <f>G26+G35+G43+G51</f>
        <v>43090565.899999999</v>
      </c>
      <c r="H18" s="51">
        <f t="shared" si="0"/>
        <v>96.582674173083788</v>
      </c>
    </row>
    <row r="19" spans="1:8" ht="20.25" x14ac:dyDescent="0.25">
      <c r="A19" s="80"/>
      <c r="B19" s="80"/>
      <c r="C19" s="71"/>
      <c r="D19" s="24" t="s">
        <v>16</v>
      </c>
      <c r="E19" s="51">
        <v>0</v>
      </c>
      <c r="F19" s="51">
        <f>F27+F35+F43+F51</f>
        <v>0</v>
      </c>
      <c r="G19" s="51">
        <f>G27+G35+G43+G51</f>
        <v>0</v>
      </c>
      <c r="H19" s="51">
        <v>0</v>
      </c>
    </row>
    <row r="20" spans="1:8" ht="20.25" x14ac:dyDescent="0.25">
      <c r="A20" s="80"/>
      <c r="B20" s="80"/>
      <c r="C20" s="69" t="s">
        <v>51</v>
      </c>
      <c r="D20" s="54" t="s">
        <v>21</v>
      </c>
      <c r="E20" s="51">
        <v>43876213.5</v>
      </c>
      <c r="F20" s="51">
        <f>F228</f>
        <v>44615213.100000009</v>
      </c>
      <c r="G20" s="51">
        <f>G228</f>
        <v>43090565.899999999</v>
      </c>
      <c r="H20" s="51">
        <f t="shared" si="0"/>
        <v>96.582674173083788</v>
      </c>
    </row>
    <row r="21" spans="1:8" ht="20.25" x14ac:dyDescent="0.25">
      <c r="A21" s="80"/>
      <c r="B21" s="80"/>
      <c r="C21" s="70"/>
      <c r="D21" s="24" t="s">
        <v>16</v>
      </c>
      <c r="E21" s="51">
        <v>0</v>
      </c>
      <c r="F21" s="51">
        <f t="shared" ref="F21:G27" si="2">F229</f>
        <v>0</v>
      </c>
      <c r="G21" s="51">
        <f t="shared" si="2"/>
        <v>0</v>
      </c>
      <c r="H21" s="51">
        <v>0</v>
      </c>
    </row>
    <row r="22" spans="1:8" ht="20.25" x14ac:dyDescent="0.25">
      <c r="A22" s="80"/>
      <c r="B22" s="80"/>
      <c r="C22" s="70"/>
      <c r="D22" s="54" t="s">
        <v>20</v>
      </c>
      <c r="E22" s="51">
        <v>0</v>
      </c>
      <c r="F22" s="51">
        <f t="shared" si="2"/>
        <v>0</v>
      </c>
      <c r="G22" s="51">
        <f t="shared" si="2"/>
        <v>0</v>
      </c>
      <c r="H22" s="51">
        <v>0</v>
      </c>
    </row>
    <row r="23" spans="1:8" ht="20.25" x14ac:dyDescent="0.25">
      <c r="A23" s="80"/>
      <c r="B23" s="80"/>
      <c r="C23" s="70"/>
      <c r="D23" s="54" t="s">
        <v>19</v>
      </c>
      <c r="E23" s="51">
        <v>0</v>
      </c>
      <c r="F23" s="51">
        <f t="shared" si="2"/>
        <v>0</v>
      </c>
      <c r="G23" s="51">
        <f t="shared" si="2"/>
        <v>0</v>
      </c>
      <c r="H23" s="51">
        <v>0</v>
      </c>
    </row>
    <row r="24" spans="1:8" ht="20.25" x14ac:dyDescent="0.25">
      <c r="A24" s="80"/>
      <c r="B24" s="80"/>
      <c r="C24" s="70"/>
      <c r="D24" s="24" t="s">
        <v>16</v>
      </c>
      <c r="E24" s="51">
        <v>0</v>
      </c>
      <c r="F24" s="51">
        <f t="shared" si="2"/>
        <v>0</v>
      </c>
      <c r="G24" s="51">
        <f t="shared" si="2"/>
        <v>0</v>
      </c>
      <c r="H24" s="51">
        <v>0</v>
      </c>
    </row>
    <row r="25" spans="1:8" ht="20.25" x14ac:dyDescent="0.25">
      <c r="A25" s="80"/>
      <c r="B25" s="80"/>
      <c r="C25" s="70"/>
      <c r="D25" s="54" t="s">
        <v>18</v>
      </c>
      <c r="E25" s="51">
        <v>0</v>
      </c>
      <c r="F25" s="51">
        <f t="shared" si="2"/>
        <v>0</v>
      </c>
      <c r="G25" s="51">
        <f t="shared" si="2"/>
        <v>0</v>
      </c>
      <c r="H25" s="51">
        <v>0</v>
      </c>
    </row>
    <row r="26" spans="1:8" ht="20.25" x14ac:dyDescent="0.25">
      <c r="A26" s="80"/>
      <c r="B26" s="80"/>
      <c r="C26" s="70"/>
      <c r="D26" s="54" t="s">
        <v>17</v>
      </c>
      <c r="E26" s="51">
        <v>43876213.5</v>
      </c>
      <c r="F26" s="51">
        <f t="shared" si="2"/>
        <v>44615213.100000009</v>
      </c>
      <c r="G26" s="51">
        <f t="shared" si="2"/>
        <v>43090565.899999999</v>
      </c>
      <c r="H26" s="51">
        <f t="shared" si="0"/>
        <v>96.582674173083788</v>
      </c>
    </row>
    <row r="27" spans="1:8" ht="20.25" x14ac:dyDescent="0.25">
      <c r="A27" s="80"/>
      <c r="B27" s="80"/>
      <c r="C27" s="71"/>
      <c r="D27" s="54" t="s">
        <v>16</v>
      </c>
      <c r="E27" s="51">
        <v>0</v>
      </c>
      <c r="F27" s="51">
        <f t="shared" si="2"/>
        <v>0</v>
      </c>
      <c r="G27" s="51">
        <f t="shared" si="2"/>
        <v>0</v>
      </c>
      <c r="H27" s="51">
        <v>0</v>
      </c>
    </row>
    <row r="28" spans="1:8" ht="20.25" x14ac:dyDescent="0.25">
      <c r="A28" s="80"/>
      <c r="B28" s="80"/>
      <c r="C28" s="69" t="s">
        <v>52</v>
      </c>
      <c r="D28" s="54" t="s">
        <v>21</v>
      </c>
      <c r="E28" s="51">
        <v>40418444.899999999</v>
      </c>
      <c r="F28" s="51">
        <f>F60+F212</f>
        <v>40905605.391190007</v>
      </c>
      <c r="G28" s="51">
        <f>G60+G212</f>
        <v>40695560.52194</v>
      </c>
      <c r="H28" s="51">
        <f t="shared" si="0"/>
        <v>99.486513236410275</v>
      </c>
    </row>
    <row r="29" spans="1:8" ht="20.25" x14ac:dyDescent="0.25">
      <c r="A29" s="80"/>
      <c r="B29" s="80"/>
      <c r="C29" s="70"/>
      <c r="D29" s="24" t="s">
        <v>16</v>
      </c>
      <c r="E29" s="51">
        <v>40418444.899999999</v>
      </c>
      <c r="F29" s="51">
        <f t="shared" ref="F29:G35" si="3">F61+F213</f>
        <v>40905605.391190007</v>
      </c>
      <c r="G29" s="51">
        <f t="shared" si="3"/>
        <v>40695560.52194</v>
      </c>
      <c r="H29" s="51">
        <f t="shared" si="0"/>
        <v>99.486513236410275</v>
      </c>
    </row>
    <row r="30" spans="1:8" ht="20.25" x14ac:dyDescent="0.25">
      <c r="A30" s="80"/>
      <c r="B30" s="80"/>
      <c r="C30" s="70"/>
      <c r="D30" s="54" t="s">
        <v>20</v>
      </c>
      <c r="E30" s="51">
        <v>37554746.399999999</v>
      </c>
      <c r="F30" s="51">
        <f t="shared" si="3"/>
        <v>38060201.89119</v>
      </c>
      <c r="G30" s="51">
        <f t="shared" si="3"/>
        <v>37893808.466980003</v>
      </c>
      <c r="H30" s="51">
        <f t="shared" si="0"/>
        <v>99.562815182416273</v>
      </c>
    </row>
    <row r="31" spans="1:8" ht="20.25" x14ac:dyDescent="0.25">
      <c r="A31" s="80"/>
      <c r="B31" s="80"/>
      <c r="C31" s="70"/>
      <c r="D31" s="54" t="s">
        <v>19</v>
      </c>
      <c r="E31" s="51">
        <v>2863698.5</v>
      </c>
      <c r="F31" s="51">
        <f t="shared" si="3"/>
        <v>2845403.5</v>
      </c>
      <c r="G31" s="51">
        <f t="shared" si="3"/>
        <v>2801752.0549599999</v>
      </c>
      <c r="H31" s="51">
        <f t="shared" si="0"/>
        <v>98.465896135996175</v>
      </c>
    </row>
    <row r="32" spans="1:8" ht="20.25" x14ac:dyDescent="0.25">
      <c r="A32" s="80"/>
      <c r="B32" s="80"/>
      <c r="C32" s="70"/>
      <c r="D32" s="24" t="s">
        <v>16</v>
      </c>
      <c r="E32" s="51">
        <v>2863698.5</v>
      </c>
      <c r="F32" s="51">
        <f t="shared" si="3"/>
        <v>2845403.5</v>
      </c>
      <c r="G32" s="51">
        <f t="shared" si="3"/>
        <v>2801752.0549599999</v>
      </c>
      <c r="H32" s="51">
        <f t="shared" si="0"/>
        <v>98.465896135996175</v>
      </c>
    </row>
    <row r="33" spans="1:8" ht="20.25" x14ac:dyDescent="0.25">
      <c r="A33" s="80"/>
      <c r="B33" s="80"/>
      <c r="C33" s="70"/>
      <c r="D33" s="54" t="s">
        <v>18</v>
      </c>
      <c r="E33" s="51">
        <v>0</v>
      </c>
      <c r="F33" s="51">
        <f t="shared" si="3"/>
        <v>0</v>
      </c>
      <c r="G33" s="51">
        <f t="shared" si="3"/>
        <v>0</v>
      </c>
      <c r="H33" s="51">
        <v>0</v>
      </c>
    </row>
    <row r="34" spans="1:8" ht="20.25" x14ac:dyDescent="0.25">
      <c r="A34" s="80"/>
      <c r="B34" s="80"/>
      <c r="C34" s="70"/>
      <c r="D34" s="54" t="s">
        <v>17</v>
      </c>
      <c r="E34" s="51">
        <v>0</v>
      </c>
      <c r="F34" s="51">
        <f t="shared" si="3"/>
        <v>0</v>
      </c>
      <c r="G34" s="51">
        <f t="shared" si="3"/>
        <v>0</v>
      </c>
      <c r="H34" s="51">
        <v>0</v>
      </c>
    </row>
    <row r="35" spans="1:8" ht="20.25" x14ac:dyDescent="0.25">
      <c r="A35" s="80"/>
      <c r="B35" s="80"/>
      <c r="C35" s="71"/>
      <c r="D35" s="24" t="s">
        <v>16</v>
      </c>
      <c r="E35" s="51">
        <v>0</v>
      </c>
      <c r="F35" s="51">
        <f t="shared" si="3"/>
        <v>0</v>
      </c>
      <c r="G35" s="51">
        <f t="shared" si="3"/>
        <v>0</v>
      </c>
      <c r="H35" s="51">
        <v>0</v>
      </c>
    </row>
    <row r="36" spans="1:8" ht="20.25" x14ac:dyDescent="0.25">
      <c r="A36" s="80"/>
      <c r="B36" s="80"/>
      <c r="C36" s="69" t="s">
        <v>53</v>
      </c>
      <c r="D36" s="54" t="s">
        <v>21</v>
      </c>
      <c r="E36" s="51">
        <v>20748.7</v>
      </c>
      <c r="F36" s="51">
        <f>F220</f>
        <v>18601.12</v>
      </c>
      <c r="G36" s="51">
        <f>G220</f>
        <v>18356.287390000001</v>
      </c>
      <c r="H36" s="51">
        <f t="shared" si="0"/>
        <v>98.683774901726366</v>
      </c>
    </row>
    <row r="37" spans="1:8" ht="20.25" x14ac:dyDescent="0.25">
      <c r="A37" s="80"/>
      <c r="B37" s="80"/>
      <c r="C37" s="70"/>
      <c r="D37" s="24" t="s">
        <v>16</v>
      </c>
      <c r="E37" s="51">
        <v>17487.400000000001</v>
      </c>
      <c r="F37" s="51">
        <f t="shared" ref="F37:G43" si="4">F221</f>
        <v>15657.32</v>
      </c>
      <c r="G37" s="51">
        <f t="shared" si="4"/>
        <v>15445.38162</v>
      </c>
      <c r="H37" s="51">
        <f t="shared" si="0"/>
        <v>98.646394274371346</v>
      </c>
    </row>
    <row r="38" spans="1:8" ht="20.25" x14ac:dyDescent="0.25">
      <c r="A38" s="80"/>
      <c r="B38" s="80"/>
      <c r="C38" s="70"/>
      <c r="D38" s="54" t="s">
        <v>20</v>
      </c>
      <c r="E38" s="51">
        <v>17487.400000000001</v>
      </c>
      <c r="F38" s="51">
        <f t="shared" si="4"/>
        <v>15657.32</v>
      </c>
      <c r="G38" s="51">
        <f t="shared" si="4"/>
        <v>15445.38162</v>
      </c>
      <c r="H38" s="51">
        <f t="shared" si="0"/>
        <v>98.646394274371346</v>
      </c>
    </row>
    <row r="39" spans="1:8" ht="20.25" x14ac:dyDescent="0.25">
      <c r="A39" s="80"/>
      <c r="B39" s="80"/>
      <c r="C39" s="70"/>
      <c r="D39" s="54" t="s">
        <v>19</v>
      </c>
      <c r="E39" s="51">
        <v>0</v>
      </c>
      <c r="F39" s="51">
        <f t="shared" si="4"/>
        <v>0</v>
      </c>
      <c r="G39" s="51">
        <f t="shared" si="4"/>
        <v>0</v>
      </c>
      <c r="H39" s="51">
        <v>0</v>
      </c>
    </row>
    <row r="40" spans="1:8" ht="20.25" x14ac:dyDescent="0.25">
      <c r="A40" s="80"/>
      <c r="B40" s="80"/>
      <c r="C40" s="70"/>
      <c r="D40" s="24" t="s">
        <v>16</v>
      </c>
      <c r="E40" s="51">
        <v>0</v>
      </c>
      <c r="F40" s="51">
        <f t="shared" si="4"/>
        <v>0</v>
      </c>
      <c r="G40" s="51">
        <f t="shared" si="4"/>
        <v>0</v>
      </c>
      <c r="H40" s="51">
        <v>0</v>
      </c>
    </row>
    <row r="41" spans="1:8" ht="20.25" x14ac:dyDescent="0.25">
      <c r="A41" s="80"/>
      <c r="B41" s="80"/>
      <c r="C41" s="70"/>
      <c r="D41" s="54" t="s">
        <v>18</v>
      </c>
      <c r="E41" s="51">
        <v>3261.3</v>
      </c>
      <c r="F41" s="51">
        <f t="shared" si="4"/>
        <v>2943.8</v>
      </c>
      <c r="G41" s="51">
        <f t="shared" si="4"/>
        <v>2910.9057699999998</v>
      </c>
      <c r="H41" s="51">
        <f t="shared" si="0"/>
        <v>98.882592907126835</v>
      </c>
    </row>
    <row r="42" spans="1:8" ht="20.25" x14ac:dyDescent="0.25">
      <c r="A42" s="80"/>
      <c r="B42" s="80"/>
      <c r="C42" s="70"/>
      <c r="D42" s="54" t="s">
        <v>17</v>
      </c>
      <c r="E42" s="51">
        <v>0</v>
      </c>
      <c r="F42" s="51">
        <f t="shared" si="4"/>
        <v>0</v>
      </c>
      <c r="G42" s="51">
        <f t="shared" si="4"/>
        <v>0</v>
      </c>
      <c r="H42" s="51">
        <v>0</v>
      </c>
    </row>
    <row r="43" spans="1:8" ht="20.25" x14ac:dyDescent="0.25">
      <c r="A43" s="80"/>
      <c r="B43" s="80"/>
      <c r="C43" s="71"/>
      <c r="D43" s="24" t="s">
        <v>16</v>
      </c>
      <c r="E43" s="51">
        <v>0</v>
      </c>
      <c r="F43" s="51">
        <f t="shared" si="4"/>
        <v>0</v>
      </c>
      <c r="G43" s="51">
        <f t="shared" si="4"/>
        <v>0</v>
      </c>
      <c r="H43" s="51">
        <v>0</v>
      </c>
    </row>
    <row r="44" spans="1:8" ht="20.25" x14ac:dyDescent="0.25">
      <c r="A44" s="80"/>
      <c r="B44" s="80"/>
      <c r="C44" s="69" t="s">
        <v>54</v>
      </c>
      <c r="D44" s="54" t="s">
        <v>21</v>
      </c>
      <c r="E44" s="51">
        <v>3261835.0999999996</v>
      </c>
      <c r="F44" s="51">
        <f>F68</f>
        <v>3246754.4743399997</v>
      </c>
      <c r="G44" s="51">
        <f>G68</f>
        <v>2357950.3307599998</v>
      </c>
      <c r="H44" s="51">
        <f t="shared" si="0"/>
        <v>72.624842728193173</v>
      </c>
    </row>
    <row r="45" spans="1:8" ht="20.25" x14ac:dyDescent="0.25">
      <c r="A45" s="80"/>
      <c r="B45" s="80"/>
      <c r="C45" s="70"/>
      <c r="D45" s="24" t="s">
        <v>16</v>
      </c>
      <c r="E45" s="51">
        <v>3261835.0999999996</v>
      </c>
      <c r="F45" s="51">
        <f>F69</f>
        <v>3246754.4743399997</v>
      </c>
      <c r="G45" s="51">
        <f t="shared" ref="F45:G51" si="5">G69</f>
        <v>2357950.3307599998</v>
      </c>
      <c r="H45" s="51">
        <f t="shared" si="0"/>
        <v>72.624842728193173</v>
      </c>
    </row>
    <row r="46" spans="1:8" ht="20.25" x14ac:dyDescent="0.25">
      <c r="A46" s="80"/>
      <c r="B46" s="80"/>
      <c r="C46" s="70"/>
      <c r="D46" s="54" t="s">
        <v>20</v>
      </c>
      <c r="E46" s="51">
        <v>1722612.4</v>
      </c>
      <c r="F46" s="51">
        <f t="shared" si="5"/>
        <v>1707531.77434</v>
      </c>
      <c r="G46" s="51">
        <f t="shared" si="5"/>
        <v>818727.68875999993</v>
      </c>
      <c r="H46" s="51">
        <f t="shared" si="0"/>
        <v>47.948020708221186</v>
      </c>
    </row>
    <row r="47" spans="1:8" ht="20.25" x14ac:dyDescent="0.25">
      <c r="A47" s="80"/>
      <c r="B47" s="80"/>
      <c r="C47" s="70"/>
      <c r="D47" s="54" t="s">
        <v>19</v>
      </c>
      <c r="E47" s="51">
        <v>1539222.7</v>
      </c>
      <c r="F47" s="51">
        <f t="shared" si="5"/>
        <v>1539222.7</v>
      </c>
      <c r="G47" s="51">
        <f t="shared" si="5"/>
        <v>1539222.642</v>
      </c>
      <c r="H47" s="51">
        <f t="shared" si="0"/>
        <v>99.999996231864301</v>
      </c>
    </row>
    <row r="48" spans="1:8" ht="20.25" x14ac:dyDescent="0.25">
      <c r="A48" s="80"/>
      <c r="B48" s="80"/>
      <c r="C48" s="70"/>
      <c r="D48" s="24" t="s">
        <v>16</v>
      </c>
      <c r="E48" s="51">
        <v>1539222.7</v>
      </c>
      <c r="F48" s="51">
        <f t="shared" si="5"/>
        <v>1539222.7</v>
      </c>
      <c r="G48" s="51">
        <f t="shared" si="5"/>
        <v>1539222.642</v>
      </c>
      <c r="H48" s="51">
        <f t="shared" si="0"/>
        <v>99.999996231864301</v>
      </c>
    </row>
    <row r="49" spans="1:8" ht="20.25" x14ac:dyDescent="0.25">
      <c r="A49" s="80"/>
      <c r="B49" s="80"/>
      <c r="C49" s="70"/>
      <c r="D49" s="54" t="s">
        <v>18</v>
      </c>
      <c r="E49" s="51">
        <v>0</v>
      </c>
      <c r="F49" s="51">
        <f t="shared" si="5"/>
        <v>0</v>
      </c>
      <c r="G49" s="51">
        <f t="shared" si="5"/>
        <v>0</v>
      </c>
      <c r="H49" s="51">
        <v>0</v>
      </c>
    </row>
    <row r="50" spans="1:8" ht="20.25" x14ac:dyDescent="0.25">
      <c r="A50" s="80"/>
      <c r="B50" s="80"/>
      <c r="C50" s="70"/>
      <c r="D50" s="54" t="s">
        <v>17</v>
      </c>
      <c r="E50" s="51">
        <v>0</v>
      </c>
      <c r="F50" s="51">
        <f t="shared" si="5"/>
        <v>0</v>
      </c>
      <c r="G50" s="51">
        <f t="shared" si="5"/>
        <v>0</v>
      </c>
      <c r="H50" s="51">
        <v>0</v>
      </c>
    </row>
    <row r="51" spans="1:8" ht="20.25" x14ac:dyDescent="0.25">
      <c r="A51" s="80"/>
      <c r="B51" s="80"/>
      <c r="C51" s="71"/>
      <c r="D51" s="24" t="s">
        <v>16</v>
      </c>
      <c r="E51" s="51">
        <v>0</v>
      </c>
      <c r="F51" s="51">
        <f t="shared" si="5"/>
        <v>0</v>
      </c>
      <c r="G51" s="51">
        <f t="shared" si="5"/>
        <v>0</v>
      </c>
      <c r="H51" s="51">
        <v>0</v>
      </c>
    </row>
    <row r="52" spans="1:8" ht="20.25" x14ac:dyDescent="0.25">
      <c r="A52" s="69" t="s">
        <v>29</v>
      </c>
      <c r="B52" s="72" t="s">
        <v>28</v>
      </c>
      <c r="C52" s="69" t="s">
        <v>34</v>
      </c>
      <c r="D52" s="54" t="s">
        <v>21</v>
      </c>
      <c r="E52" s="51">
        <v>5751523.1000000006</v>
      </c>
      <c r="F52" s="51">
        <f>F53</f>
        <v>5700813.8549000006</v>
      </c>
      <c r="G52" s="51">
        <f>G53</f>
        <v>4760802.2502599992</v>
      </c>
      <c r="H52" s="51">
        <f t="shared" si="0"/>
        <v>83.510922675855554</v>
      </c>
    </row>
    <row r="53" spans="1:8" ht="20.25" x14ac:dyDescent="0.25">
      <c r="A53" s="70"/>
      <c r="B53" s="73"/>
      <c r="C53" s="70"/>
      <c r="D53" s="24" t="s">
        <v>16</v>
      </c>
      <c r="E53" s="51">
        <v>5751523.1000000006</v>
      </c>
      <c r="F53" s="51">
        <f>F61+F69</f>
        <v>5700813.8549000006</v>
      </c>
      <c r="G53" s="51">
        <f>G61+G69</f>
        <v>4760802.2502599992</v>
      </c>
      <c r="H53" s="51">
        <f t="shared" si="0"/>
        <v>83.510922675855554</v>
      </c>
    </row>
    <row r="54" spans="1:8" ht="20.25" x14ac:dyDescent="0.25">
      <c r="A54" s="70"/>
      <c r="B54" s="73"/>
      <c r="C54" s="70"/>
      <c r="D54" s="54" t="s">
        <v>20</v>
      </c>
      <c r="E54" s="51">
        <v>3348336.2</v>
      </c>
      <c r="F54" s="51">
        <f t="shared" ref="F54:G59" si="6">F62+F70</f>
        <v>3315921.9549000002</v>
      </c>
      <c r="G54" s="51">
        <f t="shared" si="6"/>
        <v>2387414.3172499998</v>
      </c>
      <c r="H54" s="51">
        <f t="shared" si="0"/>
        <v>71.998507495692792</v>
      </c>
    </row>
    <row r="55" spans="1:8" ht="20.25" x14ac:dyDescent="0.25">
      <c r="A55" s="70"/>
      <c r="B55" s="73"/>
      <c r="C55" s="70"/>
      <c r="D55" s="54" t="s">
        <v>19</v>
      </c>
      <c r="E55" s="51">
        <v>2403186.9</v>
      </c>
      <c r="F55" s="51">
        <f t="shared" si="6"/>
        <v>2384891.9</v>
      </c>
      <c r="G55" s="51">
        <f t="shared" si="6"/>
        <v>2373387.9330099998</v>
      </c>
      <c r="H55" s="51">
        <f t="shared" si="0"/>
        <v>99.517631512354924</v>
      </c>
    </row>
    <row r="56" spans="1:8" ht="20.25" x14ac:dyDescent="0.25">
      <c r="A56" s="70"/>
      <c r="B56" s="73"/>
      <c r="C56" s="70"/>
      <c r="D56" s="24" t="s">
        <v>16</v>
      </c>
      <c r="E56" s="51">
        <v>2403186.9</v>
      </c>
      <c r="F56" s="51">
        <f t="shared" si="6"/>
        <v>2384891.9</v>
      </c>
      <c r="G56" s="51">
        <f t="shared" si="6"/>
        <v>2373387.9330099998</v>
      </c>
      <c r="H56" s="51">
        <f t="shared" si="0"/>
        <v>99.517631512354924</v>
      </c>
    </row>
    <row r="57" spans="1:8" ht="20.25" x14ac:dyDescent="0.25">
      <c r="A57" s="70"/>
      <c r="B57" s="73"/>
      <c r="C57" s="70"/>
      <c r="D57" s="54" t="s">
        <v>18</v>
      </c>
      <c r="E57" s="51">
        <v>0</v>
      </c>
      <c r="F57" s="51">
        <f t="shared" si="6"/>
        <v>0</v>
      </c>
      <c r="G57" s="51">
        <f t="shared" si="6"/>
        <v>0</v>
      </c>
      <c r="H57" s="51">
        <v>0</v>
      </c>
    </row>
    <row r="58" spans="1:8" ht="20.25" x14ac:dyDescent="0.25">
      <c r="A58" s="70"/>
      <c r="B58" s="73"/>
      <c r="C58" s="70"/>
      <c r="D58" s="54" t="s">
        <v>17</v>
      </c>
      <c r="E58" s="51">
        <v>0</v>
      </c>
      <c r="F58" s="51">
        <f t="shared" si="6"/>
        <v>0</v>
      </c>
      <c r="G58" s="51">
        <f t="shared" si="6"/>
        <v>0</v>
      </c>
      <c r="H58" s="51">
        <v>0</v>
      </c>
    </row>
    <row r="59" spans="1:8" ht="20.25" x14ac:dyDescent="0.25">
      <c r="A59" s="70"/>
      <c r="B59" s="73"/>
      <c r="C59" s="71"/>
      <c r="D59" s="24" t="s">
        <v>16</v>
      </c>
      <c r="E59" s="51">
        <v>0</v>
      </c>
      <c r="F59" s="51">
        <f t="shared" si="6"/>
        <v>0</v>
      </c>
      <c r="G59" s="51">
        <f t="shared" si="6"/>
        <v>0</v>
      </c>
      <c r="H59" s="51">
        <v>0</v>
      </c>
    </row>
    <row r="60" spans="1:8" ht="20.25" x14ac:dyDescent="0.25">
      <c r="A60" s="70"/>
      <c r="B60" s="73"/>
      <c r="C60" s="69" t="s">
        <v>52</v>
      </c>
      <c r="D60" s="54" t="s">
        <v>21</v>
      </c>
      <c r="E60" s="51">
        <v>2489688.0000000005</v>
      </c>
      <c r="F60" s="51">
        <f>F76+F84+F92+F100+F108+F116+F124+F140+F156+F164+F180+F196</f>
        <v>2454059.3805600004</v>
      </c>
      <c r="G60" s="51">
        <f>G76+G84+G92+G100+G108+G116+G124+G140+G156+G164+G180+G196</f>
        <v>2402851.9194999998</v>
      </c>
      <c r="H60" s="51">
        <f t="shared" si="0"/>
        <v>97.913356886730455</v>
      </c>
    </row>
    <row r="61" spans="1:8" ht="20.25" x14ac:dyDescent="0.25">
      <c r="A61" s="70"/>
      <c r="B61" s="73"/>
      <c r="C61" s="70"/>
      <c r="D61" s="24" t="s">
        <v>16</v>
      </c>
      <c r="E61" s="51">
        <v>2489688.0000000005</v>
      </c>
      <c r="F61" s="51">
        <f t="shared" ref="F61:G67" si="7">F77+F85+F93+F101+F109+F117+F125+F141+F157+F165+F181+F197</f>
        <v>2454059.3805600004</v>
      </c>
      <c r="G61" s="51">
        <f t="shared" si="7"/>
        <v>2402851.9194999998</v>
      </c>
      <c r="H61" s="51">
        <f t="shared" si="0"/>
        <v>97.913356886730455</v>
      </c>
    </row>
    <row r="62" spans="1:8" ht="20.25" x14ac:dyDescent="0.25">
      <c r="A62" s="70"/>
      <c r="B62" s="73"/>
      <c r="C62" s="70"/>
      <c r="D62" s="54" t="s">
        <v>20</v>
      </c>
      <c r="E62" s="51">
        <v>1625723.8</v>
      </c>
      <c r="F62" s="51">
        <f t="shared" si="7"/>
        <v>1608390.1805600002</v>
      </c>
      <c r="G62" s="51">
        <f>G78+G86+G94+G102+G110+G118+G126+G142+G158+G166+G182+G198</f>
        <v>1568686.6284899998</v>
      </c>
      <c r="H62" s="51">
        <f t="shared" si="0"/>
        <v>97.531472614675081</v>
      </c>
    </row>
    <row r="63" spans="1:8" ht="20.25" x14ac:dyDescent="0.25">
      <c r="A63" s="70"/>
      <c r="B63" s="73"/>
      <c r="C63" s="70"/>
      <c r="D63" s="54" t="s">
        <v>19</v>
      </c>
      <c r="E63" s="51">
        <v>863964.20000000007</v>
      </c>
      <c r="F63" s="51">
        <f t="shared" si="7"/>
        <v>845669.20000000007</v>
      </c>
      <c r="G63" s="51">
        <f t="shared" si="7"/>
        <v>834165.29100999993</v>
      </c>
      <c r="H63" s="51">
        <f t="shared" si="0"/>
        <v>98.639667970643814</v>
      </c>
    </row>
    <row r="64" spans="1:8" ht="20.25" x14ac:dyDescent="0.25">
      <c r="A64" s="70"/>
      <c r="B64" s="73"/>
      <c r="C64" s="70"/>
      <c r="D64" s="24" t="s">
        <v>16</v>
      </c>
      <c r="E64" s="51">
        <v>863964.20000000007</v>
      </c>
      <c r="F64" s="51">
        <f t="shared" si="7"/>
        <v>845669.20000000007</v>
      </c>
      <c r="G64" s="51">
        <f t="shared" si="7"/>
        <v>834165.29100999993</v>
      </c>
      <c r="H64" s="51">
        <f t="shared" si="0"/>
        <v>98.639667970643814</v>
      </c>
    </row>
    <row r="65" spans="1:8" ht="20.25" x14ac:dyDescent="0.25">
      <c r="A65" s="70"/>
      <c r="B65" s="73"/>
      <c r="C65" s="70"/>
      <c r="D65" s="54" t="s">
        <v>18</v>
      </c>
      <c r="E65" s="51">
        <v>0</v>
      </c>
      <c r="F65" s="51">
        <f t="shared" si="7"/>
        <v>0</v>
      </c>
      <c r="G65" s="51">
        <f t="shared" si="7"/>
        <v>0</v>
      </c>
      <c r="H65" s="51">
        <v>0</v>
      </c>
    </row>
    <row r="66" spans="1:8" ht="20.25" x14ac:dyDescent="0.25">
      <c r="A66" s="70"/>
      <c r="B66" s="73"/>
      <c r="C66" s="70"/>
      <c r="D66" s="54" t="s">
        <v>17</v>
      </c>
      <c r="E66" s="51">
        <v>0</v>
      </c>
      <c r="F66" s="51">
        <f t="shared" si="7"/>
        <v>0</v>
      </c>
      <c r="G66" s="51">
        <f t="shared" si="7"/>
        <v>0</v>
      </c>
      <c r="H66" s="51">
        <v>0</v>
      </c>
    </row>
    <row r="67" spans="1:8" ht="20.25" x14ac:dyDescent="0.25">
      <c r="A67" s="70"/>
      <c r="B67" s="73"/>
      <c r="C67" s="71"/>
      <c r="D67" s="24" t="s">
        <v>16</v>
      </c>
      <c r="E67" s="51">
        <v>0</v>
      </c>
      <c r="F67" s="51">
        <f t="shared" si="7"/>
        <v>0</v>
      </c>
      <c r="G67" s="51">
        <f t="shared" si="7"/>
        <v>0</v>
      </c>
      <c r="H67" s="51">
        <v>0</v>
      </c>
    </row>
    <row r="68" spans="1:8" ht="19.5" customHeight="1" x14ac:dyDescent="0.25">
      <c r="A68" s="70"/>
      <c r="B68" s="73"/>
      <c r="C68" s="69" t="s">
        <v>54</v>
      </c>
      <c r="D68" s="54" t="s">
        <v>21</v>
      </c>
      <c r="E68" s="51">
        <v>3261835.1</v>
      </c>
      <c r="F68" s="51">
        <f>F148+F188</f>
        <v>3246754.4743399997</v>
      </c>
      <c r="G68" s="51">
        <f>G148+G188</f>
        <v>2357950.3307599998</v>
      </c>
      <c r="H68" s="51">
        <f t="shared" si="0"/>
        <v>72.624842728193173</v>
      </c>
    </row>
    <row r="69" spans="1:8" ht="20.25" x14ac:dyDescent="0.25">
      <c r="A69" s="70"/>
      <c r="B69" s="73"/>
      <c r="C69" s="70"/>
      <c r="D69" s="24" t="s">
        <v>16</v>
      </c>
      <c r="E69" s="51">
        <v>3261835.1</v>
      </c>
      <c r="F69" s="51">
        <f>F149+F189</f>
        <v>3246754.4743399997</v>
      </c>
      <c r="G69" s="51">
        <f t="shared" ref="F69:G75" si="8">G149+G189</f>
        <v>2357950.3307599998</v>
      </c>
      <c r="H69" s="51">
        <f t="shared" si="0"/>
        <v>72.624842728193173</v>
      </c>
    </row>
    <row r="70" spans="1:8" ht="20.25" x14ac:dyDescent="0.25">
      <c r="A70" s="70"/>
      <c r="B70" s="73"/>
      <c r="C70" s="70"/>
      <c r="D70" s="54" t="s">
        <v>20</v>
      </c>
      <c r="E70" s="51">
        <v>1722612.4</v>
      </c>
      <c r="F70" s="51">
        <f t="shared" si="8"/>
        <v>1707531.77434</v>
      </c>
      <c r="G70" s="51">
        <f t="shared" si="8"/>
        <v>818727.68875999993</v>
      </c>
      <c r="H70" s="51">
        <f t="shared" si="0"/>
        <v>47.948020708221186</v>
      </c>
    </row>
    <row r="71" spans="1:8" ht="20.25" x14ac:dyDescent="0.3">
      <c r="A71" s="70"/>
      <c r="B71" s="73"/>
      <c r="C71" s="70"/>
      <c r="D71" s="54" t="s">
        <v>19</v>
      </c>
      <c r="E71" s="50">
        <v>1539222.7</v>
      </c>
      <c r="F71" s="51">
        <f t="shared" si="8"/>
        <v>1539222.7</v>
      </c>
      <c r="G71" s="51">
        <f t="shared" si="8"/>
        <v>1539222.642</v>
      </c>
      <c r="H71" s="51">
        <f t="shared" si="0"/>
        <v>99.999996231864301</v>
      </c>
    </row>
    <row r="72" spans="1:8" ht="20.25" x14ac:dyDescent="0.3">
      <c r="A72" s="70"/>
      <c r="B72" s="73"/>
      <c r="C72" s="70"/>
      <c r="D72" s="24" t="s">
        <v>16</v>
      </c>
      <c r="E72" s="50">
        <v>1539222.7</v>
      </c>
      <c r="F72" s="51">
        <f t="shared" si="8"/>
        <v>1539222.7</v>
      </c>
      <c r="G72" s="51">
        <f t="shared" si="8"/>
        <v>1539222.642</v>
      </c>
      <c r="H72" s="51">
        <f t="shared" si="0"/>
        <v>99.999996231864301</v>
      </c>
    </row>
    <row r="73" spans="1:8" ht="20.25" x14ac:dyDescent="0.3">
      <c r="A73" s="70"/>
      <c r="B73" s="73"/>
      <c r="C73" s="70"/>
      <c r="D73" s="54" t="s">
        <v>18</v>
      </c>
      <c r="E73" s="50">
        <v>0</v>
      </c>
      <c r="F73" s="51">
        <f t="shared" si="8"/>
        <v>0</v>
      </c>
      <c r="G73" s="51">
        <f t="shared" si="8"/>
        <v>0</v>
      </c>
      <c r="H73" s="51">
        <v>0</v>
      </c>
    </row>
    <row r="74" spans="1:8" ht="20.25" x14ac:dyDescent="0.3">
      <c r="A74" s="70"/>
      <c r="B74" s="73"/>
      <c r="C74" s="70"/>
      <c r="D74" s="54" t="s">
        <v>17</v>
      </c>
      <c r="E74" s="50">
        <v>0</v>
      </c>
      <c r="F74" s="51">
        <f t="shared" si="8"/>
        <v>0</v>
      </c>
      <c r="G74" s="51">
        <f t="shared" si="8"/>
        <v>0</v>
      </c>
      <c r="H74" s="51">
        <v>0</v>
      </c>
    </row>
    <row r="75" spans="1:8" ht="20.25" x14ac:dyDescent="0.3">
      <c r="A75" s="70"/>
      <c r="B75" s="73"/>
      <c r="C75" s="71"/>
      <c r="D75" s="24" t="s">
        <v>16</v>
      </c>
      <c r="E75" s="50">
        <v>0</v>
      </c>
      <c r="F75" s="51">
        <f t="shared" si="8"/>
        <v>0</v>
      </c>
      <c r="G75" s="51">
        <f t="shared" si="8"/>
        <v>0</v>
      </c>
      <c r="H75" s="51">
        <v>0</v>
      </c>
    </row>
    <row r="76" spans="1:8" ht="20.25" x14ac:dyDescent="0.3">
      <c r="A76" s="69" t="s">
        <v>27</v>
      </c>
      <c r="B76" s="72" t="s">
        <v>55</v>
      </c>
      <c r="C76" s="69" t="s">
        <v>52</v>
      </c>
      <c r="D76" s="54" t="s">
        <v>21</v>
      </c>
      <c r="E76" s="50">
        <v>272071.59999999998</v>
      </c>
      <c r="F76" s="50">
        <f>F78+F79</f>
        <v>272071.59999999998</v>
      </c>
      <c r="G76" s="50">
        <f>G78+G79</f>
        <v>272071.59999999998</v>
      </c>
      <c r="H76" s="51">
        <f t="shared" si="0"/>
        <v>100</v>
      </c>
    </row>
    <row r="77" spans="1:8" ht="20.25" x14ac:dyDescent="0.3">
      <c r="A77" s="70"/>
      <c r="B77" s="73"/>
      <c r="C77" s="70"/>
      <c r="D77" s="24" t="s">
        <v>16</v>
      </c>
      <c r="E77" s="50">
        <v>272071.59999999998</v>
      </c>
      <c r="F77" s="50">
        <f>F78+F80+F83</f>
        <v>272071.59999999998</v>
      </c>
      <c r="G77" s="50">
        <f>G78+G80</f>
        <v>272071.59999999998</v>
      </c>
      <c r="H77" s="51">
        <f t="shared" ref="H77:H140" si="9">G77/F77*100</f>
        <v>100</v>
      </c>
    </row>
    <row r="78" spans="1:8" ht="20.25" x14ac:dyDescent="0.3">
      <c r="A78" s="70"/>
      <c r="B78" s="73"/>
      <c r="C78" s="70"/>
      <c r="D78" s="54" t="s">
        <v>20</v>
      </c>
      <c r="E78" s="50">
        <v>157709.6</v>
      </c>
      <c r="F78" s="50">
        <v>157709.6</v>
      </c>
      <c r="G78" s="50">
        <v>157709.6</v>
      </c>
      <c r="H78" s="51">
        <f t="shared" si="9"/>
        <v>100</v>
      </c>
    </row>
    <row r="79" spans="1:8" ht="20.25" x14ac:dyDescent="0.3">
      <c r="A79" s="70"/>
      <c r="B79" s="73"/>
      <c r="C79" s="70"/>
      <c r="D79" s="54" t="s">
        <v>19</v>
      </c>
      <c r="E79" s="50">
        <v>114362</v>
      </c>
      <c r="F79" s="50">
        <v>114362</v>
      </c>
      <c r="G79" s="50">
        <v>114362</v>
      </c>
      <c r="H79" s="51">
        <f t="shared" si="9"/>
        <v>100</v>
      </c>
    </row>
    <row r="80" spans="1:8" ht="20.25" x14ac:dyDescent="0.3">
      <c r="A80" s="70"/>
      <c r="B80" s="73"/>
      <c r="C80" s="70"/>
      <c r="D80" s="24" t="s">
        <v>16</v>
      </c>
      <c r="E80" s="50">
        <v>114362</v>
      </c>
      <c r="F80" s="50">
        <f>F79</f>
        <v>114362</v>
      </c>
      <c r="G80" s="50">
        <f>G79</f>
        <v>114362</v>
      </c>
      <c r="H80" s="51">
        <f t="shared" si="9"/>
        <v>100</v>
      </c>
    </row>
    <row r="81" spans="1:8" ht="20.25" x14ac:dyDescent="0.3">
      <c r="A81" s="70"/>
      <c r="B81" s="73"/>
      <c r="C81" s="70"/>
      <c r="D81" s="54" t="s">
        <v>18</v>
      </c>
      <c r="E81" s="50">
        <v>0</v>
      </c>
      <c r="F81" s="50">
        <v>0</v>
      </c>
      <c r="G81" s="50">
        <v>0</v>
      </c>
      <c r="H81" s="51">
        <v>0</v>
      </c>
    </row>
    <row r="82" spans="1:8" ht="20.25" x14ac:dyDescent="0.3">
      <c r="A82" s="70"/>
      <c r="B82" s="73"/>
      <c r="C82" s="70"/>
      <c r="D82" s="54" t="s">
        <v>17</v>
      </c>
      <c r="E82" s="50">
        <v>0</v>
      </c>
      <c r="F82" s="50">
        <v>0</v>
      </c>
      <c r="G82" s="50">
        <v>0</v>
      </c>
      <c r="H82" s="51">
        <v>0</v>
      </c>
    </row>
    <row r="83" spans="1:8" ht="20.25" x14ac:dyDescent="0.3">
      <c r="A83" s="70"/>
      <c r="B83" s="73"/>
      <c r="C83" s="71"/>
      <c r="D83" s="24" t="s">
        <v>16</v>
      </c>
      <c r="E83" s="50">
        <v>0</v>
      </c>
      <c r="F83" s="50">
        <v>0</v>
      </c>
      <c r="G83" s="50">
        <v>0</v>
      </c>
      <c r="H83" s="51">
        <v>0</v>
      </c>
    </row>
    <row r="84" spans="1:8" ht="20.25" x14ac:dyDescent="0.3">
      <c r="A84" s="69" t="s">
        <v>26</v>
      </c>
      <c r="B84" s="72" t="s">
        <v>56</v>
      </c>
      <c r="C84" s="69" t="s">
        <v>52</v>
      </c>
      <c r="D84" s="54" t="s">
        <v>21</v>
      </c>
      <c r="E84" s="50">
        <v>403646.2</v>
      </c>
      <c r="F84" s="50">
        <f>F86+F87+F89+F90</f>
        <v>403646.2</v>
      </c>
      <c r="G84" s="50">
        <f>G86+G87+G90+G89</f>
        <v>403404.48939999996</v>
      </c>
      <c r="H84" s="51">
        <f t="shared" si="9"/>
        <v>99.940118202524872</v>
      </c>
    </row>
    <row r="85" spans="1:8" ht="20.25" x14ac:dyDescent="0.3">
      <c r="A85" s="78"/>
      <c r="B85" s="73"/>
      <c r="C85" s="70"/>
      <c r="D85" s="24" t="s">
        <v>16</v>
      </c>
      <c r="E85" s="50">
        <v>403646.2</v>
      </c>
      <c r="F85" s="50">
        <f>F86+F88+F91</f>
        <v>403646.2</v>
      </c>
      <c r="G85" s="50">
        <f>G86+G88+G91</f>
        <v>403404.48939999996</v>
      </c>
      <c r="H85" s="51">
        <f t="shared" si="9"/>
        <v>99.940118202524872</v>
      </c>
    </row>
    <row r="86" spans="1:8" ht="20.25" x14ac:dyDescent="0.3">
      <c r="A86" s="78"/>
      <c r="B86" s="73"/>
      <c r="C86" s="70"/>
      <c r="D86" s="54" t="s">
        <v>20</v>
      </c>
      <c r="E86" s="50">
        <v>18762.2</v>
      </c>
      <c r="F86" s="50">
        <v>18762.2</v>
      </c>
      <c r="G86" s="50">
        <v>18752.529879999998</v>
      </c>
      <c r="H86" s="51">
        <f t="shared" si="9"/>
        <v>99.948459562311442</v>
      </c>
    </row>
    <row r="87" spans="1:8" ht="20.25" x14ac:dyDescent="0.3">
      <c r="A87" s="78"/>
      <c r="B87" s="73"/>
      <c r="C87" s="70"/>
      <c r="D87" s="54" t="s">
        <v>19</v>
      </c>
      <c r="E87" s="50">
        <v>384884</v>
      </c>
      <c r="F87" s="50">
        <v>384884</v>
      </c>
      <c r="G87" s="50">
        <v>384651.95951999997</v>
      </c>
      <c r="H87" s="51">
        <f t="shared" si="9"/>
        <v>99.939711580632078</v>
      </c>
    </row>
    <row r="88" spans="1:8" ht="20.25" x14ac:dyDescent="0.3">
      <c r="A88" s="78"/>
      <c r="B88" s="73"/>
      <c r="C88" s="70"/>
      <c r="D88" s="24" t="s">
        <v>16</v>
      </c>
      <c r="E88" s="50">
        <v>384884</v>
      </c>
      <c r="F88" s="50">
        <f>F87</f>
        <v>384884</v>
      </c>
      <c r="G88" s="50">
        <f>G87</f>
        <v>384651.95951999997</v>
      </c>
      <c r="H88" s="51">
        <f t="shared" si="9"/>
        <v>99.939711580632078</v>
      </c>
    </row>
    <row r="89" spans="1:8" ht="20.25" x14ac:dyDescent="0.3">
      <c r="A89" s="78"/>
      <c r="B89" s="73"/>
      <c r="C89" s="70"/>
      <c r="D89" s="54" t="s">
        <v>18</v>
      </c>
      <c r="E89" s="50">
        <v>0</v>
      </c>
      <c r="F89" s="50">
        <v>0</v>
      </c>
      <c r="G89" s="50">
        <v>0</v>
      </c>
      <c r="H89" s="51">
        <v>0</v>
      </c>
    </row>
    <row r="90" spans="1:8" ht="20.25" x14ac:dyDescent="0.3">
      <c r="A90" s="78"/>
      <c r="B90" s="73"/>
      <c r="C90" s="70"/>
      <c r="D90" s="54" t="s">
        <v>17</v>
      </c>
      <c r="E90" s="50">
        <v>0</v>
      </c>
      <c r="F90" s="50">
        <v>0</v>
      </c>
      <c r="G90" s="50">
        <v>0</v>
      </c>
      <c r="H90" s="51">
        <v>0</v>
      </c>
    </row>
    <row r="91" spans="1:8" ht="20.25" x14ac:dyDescent="0.3">
      <c r="A91" s="79"/>
      <c r="B91" s="74"/>
      <c r="C91" s="71"/>
      <c r="D91" s="24" t="s">
        <v>16</v>
      </c>
      <c r="E91" s="50">
        <v>0</v>
      </c>
      <c r="F91" s="50">
        <v>0</v>
      </c>
      <c r="G91" s="50">
        <v>0</v>
      </c>
      <c r="H91" s="51">
        <v>0</v>
      </c>
    </row>
    <row r="92" spans="1:8" ht="20.25" x14ac:dyDescent="0.3">
      <c r="A92" s="69" t="s">
        <v>57</v>
      </c>
      <c r="B92" s="72" t="s">
        <v>58</v>
      </c>
      <c r="C92" s="69" t="s">
        <v>52</v>
      </c>
      <c r="D92" s="54" t="s">
        <v>21</v>
      </c>
      <c r="E92" s="50">
        <v>53033.299999999996</v>
      </c>
      <c r="F92" s="50">
        <f>F94+F95+F97+F98</f>
        <v>53033.285499999998</v>
      </c>
      <c r="G92" s="50">
        <f>G94+G95+G97+G98</f>
        <v>53033.242630000001</v>
      </c>
      <c r="H92" s="51">
        <f t="shared" si="9"/>
        <v>99.999919163974866</v>
      </c>
    </row>
    <row r="93" spans="1:8" ht="20.25" x14ac:dyDescent="0.3">
      <c r="A93" s="78"/>
      <c r="B93" s="73"/>
      <c r="C93" s="70"/>
      <c r="D93" s="24" t="s">
        <v>16</v>
      </c>
      <c r="E93" s="50">
        <v>53033.299999999996</v>
      </c>
      <c r="F93" s="50">
        <f>F94+F95+F97+F98</f>
        <v>53033.285499999998</v>
      </c>
      <c r="G93" s="50">
        <f>G94+G96+G99</f>
        <v>53033.242630000001</v>
      </c>
      <c r="H93" s="51">
        <f t="shared" si="9"/>
        <v>99.999919163974866</v>
      </c>
    </row>
    <row r="94" spans="1:8" ht="20.25" x14ac:dyDescent="0.3">
      <c r="A94" s="78"/>
      <c r="B94" s="73"/>
      <c r="C94" s="70"/>
      <c r="D94" s="54" t="s">
        <v>20</v>
      </c>
      <c r="E94" s="50">
        <v>2121.4</v>
      </c>
      <c r="F94" s="50">
        <v>2121.3854999999999</v>
      </c>
      <c r="G94" s="50">
        <v>2121.3837899999999</v>
      </c>
      <c r="H94" s="51">
        <f t="shared" si="9"/>
        <v>99.999919392302814</v>
      </c>
    </row>
    <row r="95" spans="1:8" ht="20.25" x14ac:dyDescent="0.3">
      <c r="A95" s="78"/>
      <c r="B95" s="73"/>
      <c r="C95" s="70"/>
      <c r="D95" s="54" t="s">
        <v>19</v>
      </c>
      <c r="E95" s="50">
        <v>50911.899999999994</v>
      </c>
      <c r="F95" s="50">
        <v>50911.9</v>
      </c>
      <c r="G95" s="50">
        <v>50911.858840000001</v>
      </c>
      <c r="H95" s="51">
        <f t="shared" si="9"/>
        <v>99.99991915446094</v>
      </c>
    </row>
    <row r="96" spans="1:8" ht="20.25" x14ac:dyDescent="0.3">
      <c r="A96" s="78"/>
      <c r="B96" s="73"/>
      <c r="C96" s="70"/>
      <c r="D96" s="24" t="s">
        <v>16</v>
      </c>
      <c r="E96" s="50">
        <v>50911.899999999994</v>
      </c>
      <c r="F96" s="50">
        <f>F95</f>
        <v>50911.9</v>
      </c>
      <c r="G96" s="50">
        <f>G95</f>
        <v>50911.858840000001</v>
      </c>
      <c r="H96" s="51">
        <f t="shared" si="9"/>
        <v>99.99991915446094</v>
      </c>
    </row>
    <row r="97" spans="1:8" ht="20.25" x14ac:dyDescent="0.3">
      <c r="A97" s="78"/>
      <c r="B97" s="73"/>
      <c r="C97" s="70"/>
      <c r="D97" s="54" t="s">
        <v>18</v>
      </c>
      <c r="E97" s="50">
        <v>0</v>
      </c>
      <c r="F97" s="50">
        <v>0</v>
      </c>
      <c r="G97" s="50">
        <v>0</v>
      </c>
      <c r="H97" s="51">
        <v>0</v>
      </c>
    </row>
    <row r="98" spans="1:8" ht="20.25" x14ac:dyDescent="0.3">
      <c r="A98" s="78"/>
      <c r="B98" s="73"/>
      <c r="C98" s="70"/>
      <c r="D98" s="54" t="s">
        <v>17</v>
      </c>
      <c r="E98" s="50">
        <v>0</v>
      </c>
      <c r="F98" s="50">
        <v>0</v>
      </c>
      <c r="G98" s="50">
        <v>0</v>
      </c>
      <c r="H98" s="51">
        <v>0</v>
      </c>
    </row>
    <row r="99" spans="1:8" ht="20.25" x14ac:dyDescent="0.3">
      <c r="A99" s="79"/>
      <c r="B99" s="74"/>
      <c r="C99" s="71"/>
      <c r="D99" s="24" t="s">
        <v>16</v>
      </c>
      <c r="E99" s="50">
        <v>0</v>
      </c>
      <c r="F99" s="50">
        <v>0</v>
      </c>
      <c r="G99" s="50">
        <v>0</v>
      </c>
      <c r="H99" s="51">
        <v>0</v>
      </c>
    </row>
    <row r="100" spans="1:8" ht="20.25" x14ac:dyDescent="0.3">
      <c r="A100" s="69" t="s">
        <v>59</v>
      </c>
      <c r="B100" s="72" t="s">
        <v>60</v>
      </c>
      <c r="C100" s="69" t="s">
        <v>52</v>
      </c>
      <c r="D100" s="54" t="s">
        <v>21</v>
      </c>
      <c r="E100" s="50">
        <v>38973.4</v>
      </c>
      <c r="F100" s="50">
        <f>F101</f>
        <v>38951.9</v>
      </c>
      <c r="G100" s="50">
        <f>G101</f>
        <v>38892.302799999998</v>
      </c>
      <c r="H100" s="51">
        <f t="shared" si="9"/>
        <v>99.846997964155776</v>
      </c>
    </row>
    <row r="101" spans="1:8" ht="20.25" x14ac:dyDescent="0.3">
      <c r="A101" s="78"/>
      <c r="B101" s="73"/>
      <c r="C101" s="70"/>
      <c r="D101" s="24" t="s">
        <v>16</v>
      </c>
      <c r="E101" s="50">
        <v>38973.4</v>
      </c>
      <c r="F101" s="50">
        <f>F102</f>
        <v>38951.9</v>
      </c>
      <c r="G101" s="50">
        <f>G102</f>
        <v>38892.302799999998</v>
      </c>
      <c r="H101" s="51">
        <f t="shared" si="9"/>
        <v>99.846997964155776</v>
      </c>
    </row>
    <row r="102" spans="1:8" ht="20.25" x14ac:dyDescent="0.3">
      <c r="A102" s="78"/>
      <c r="B102" s="73"/>
      <c r="C102" s="70"/>
      <c r="D102" s="54" t="s">
        <v>20</v>
      </c>
      <c r="E102" s="50">
        <v>38973.4</v>
      </c>
      <c r="F102" s="50">
        <v>38951.9</v>
      </c>
      <c r="G102" s="50">
        <v>38892.302799999998</v>
      </c>
      <c r="H102" s="51">
        <f t="shared" si="9"/>
        <v>99.846997964155776</v>
      </c>
    </row>
    <row r="103" spans="1:8" ht="20.25" x14ac:dyDescent="0.3">
      <c r="A103" s="78"/>
      <c r="B103" s="73"/>
      <c r="C103" s="70"/>
      <c r="D103" s="54" t="s">
        <v>19</v>
      </c>
      <c r="E103" s="50">
        <v>0</v>
      </c>
      <c r="F103" s="50">
        <v>0</v>
      </c>
      <c r="G103" s="50">
        <v>0</v>
      </c>
      <c r="H103" s="51">
        <v>0</v>
      </c>
    </row>
    <row r="104" spans="1:8" ht="20.25" x14ac:dyDescent="0.3">
      <c r="A104" s="78"/>
      <c r="B104" s="73"/>
      <c r="C104" s="70"/>
      <c r="D104" s="24" t="s">
        <v>16</v>
      </c>
      <c r="E104" s="50">
        <v>0</v>
      </c>
      <c r="F104" s="50">
        <v>0</v>
      </c>
      <c r="G104" s="50">
        <v>0</v>
      </c>
      <c r="H104" s="51">
        <v>0</v>
      </c>
    </row>
    <row r="105" spans="1:8" ht="20.25" x14ac:dyDescent="0.3">
      <c r="A105" s="78"/>
      <c r="B105" s="73"/>
      <c r="C105" s="70"/>
      <c r="D105" s="54" t="s">
        <v>18</v>
      </c>
      <c r="E105" s="50">
        <v>0</v>
      </c>
      <c r="F105" s="50">
        <v>0</v>
      </c>
      <c r="G105" s="50">
        <v>0</v>
      </c>
      <c r="H105" s="51">
        <v>0</v>
      </c>
    </row>
    <row r="106" spans="1:8" ht="20.25" x14ac:dyDescent="0.3">
      <c r="A106" s="78"/>
      <c r="B106" s="73"/>
      <c r="C106" s="70"/>
      <c r="D106" s="54" t="s">
        <v>17</v>
      </c>
      <c r="E106" s="50">
        <v>0</v>
      </c>
      <c r="F106" s="50">
        <v>0</v>
      </c>
      <c r="G106" s="50">
        <v>0</v>
      </c>
      <c r="H106" s="51">
        <v>0</v>
      </c>
    </row>
    <row r="107" spans="1:8" ht="20.25" x14ac:dyDescent="0.3">
      <c r="A107" s="79"/>
      <c r="B107" s="74"/>
      <c r="C107" s="71"/>
      <c r="D107" s="24" t="s">
        <v>16</v>
      </c>
      <c r="E107" s="50">
        <v>0</v>
      </c>
      <c r="F107" s="50">
        <v>0</v>
      </c>
      <c r="G107" s="50">
        <v>0</v>
      </c>
      <c r="H107" s="51">
        <v>0</v>
      </c>
    </row>
    <row r="108" spans="1:8" ht="20.25" x14ac:dyDescent="0.3">
      <c r="A108" s="69" t="s">
        <v>61</v>
      </c>
      <c r="B108" s="72" t="s">
        <v>62</v>
      </c>
      <c r="C108" s="69" t="s">
        <v>52</v>
      </c>
      <c r="D108" s="54" t="s">
        <v>21</v>
      </c>
      <c r="E108" s="50">
        <v>35492.199999999997</v>
      </c>
      <c r="F108" s="50">
        <f>F110</f>
        <v>42722.8</v>
      </c>
      <c r="G108" s="50">
        <f>G110</f>
        <v>42312.970589999997</v>
      </c>
      <c r="H108" s="51">
        <f t="shared" si="9"/>
        <v>99.040724367316741</v>
      </c>
    </row>
    <row r="109" spans="1:8" ht="20.25" x14ac:dyDescent="0.3">
      <c r="A109" s="78"/>
      <c r="B109" s="73"/>
      <c r="C109" s="70"/>
      <c r="D109" s="24" t="s">
        <v>16</v>
      </c>
      <c r="E109" s="50">
        <v>35492.199999999997</v>
      </c>
      <c r="F109" s="50">
        <f>F110</f>
        <v>42722.8</v>
      </c>
      <c r="G109" s="50">
        <f>G110</f>
        <v>42312.970589999997</v>
      </c>
      <c r="H109" s="51">
        <f t="shared" si="9"/>
        <v>99.040724367316741</v>
      </c>
    </row>
    <row r="110" spans="1:8" ht="20.25" x14ac:dyDescent="0.3">
      <c r="A110" s="78"/>
      <c r="B110" s="73"/>
      <c r="C110" s="70"/>
      <c r="D110" s="54" t="s">
        <v>20</v>
      </c>
      <c r="E110" s="50">
        <v>35492.199999999997</v>
      </c>
      <c r="F110" s="50">
        <v>42722.8</v>
      </c>
      <c r="G110" s="50">
        <v>42312.970589999997</v>
      </c>
      <c r="H110" s="51">
        <f t="shared" si="9"/>
        <v>99.040724367316741</v>
      </c>
    </row>
    <row r="111" spans="1:8" ht="20.25" x14ac:dyDescent="0.3">
      <c r="A111" s="78"/>
      <c r="B111" s="73"/>
      <c r="C111" s="70"/>
      <c r="D111" s="54" t="s">
        <v>19</v>
      </c>
      <c r="E111" s="50">
        <v>0</v>
      </c>
      <c r="F111" s="50">
        <v>0</v>
      </c>
      <c r="G111" s="50">
        <v>0</v>
      </c>
      <c r="H111" s="51">
        <v>0</v>
      </c>
    </row>
    <row r="112" spans="1:8" ht="20.25" x14ac:dyDescent="0.3">
      <c r="A112" s="78"/>
      <c r="B112" s="73"/>
      <c r="C112" s="70"/>
      <c r="D112" s="24" t="s">
        <v>16</v>
      </c>
      <c r="E112" s="50">
        <v>0</v>
      </c>
      <c r="F112" s="50">
        <v>0</v>
      </c>
      <c r="G112" s="50">
        <v>0</v>
      </c>
      <c r="H112" s="51">
        <v>0</v>
      </c>
    </row>
    <row r="113" spans="1:8" ht="20.25" x14ac:dyDescent="0.3">
      <c r="A113" s="78"/>
      <c r="B113" s="73"/>
      <c r="C113" s="70"/>
      <c r="D113" s="54" t="s">
        <v>18</v>
      </c>
      <c r="E113" s="50">
        <v>0</v>
      </c>
      <c r="F113" s="50">
        <v>0</v>
      </c>
      <c r="G113" s="50">
        <v>0</v>
      </c>
      <c r="H113" s="51">
        <v>0</v>
      </c>
    </row>
    <row r="114" spans="1:8" ht="20.25" x14ac:dyDescent="0.3">
      <c r="A114" s="78"/>
      <c r="B114" s="73"/>
      <c r="C114" s="70"/>
      <c r="D114" s="54" t="s">
        <v>17</v>
      </c>
      <c r="E114" s="50">
        <v>0</v>
      </c>
      <c r="F114" s="50">
        <v>0</v>
      </c>
      <c r="G114" s="50">
        <v>0</v>
      </c>
      <c r="H114" s="51">
        <v>0</v>
      </c>
    </row>
    <row r="115" spans="1:8" ht="20.25" x14ac:dyDescent="0.3">
      <c r="A115" s="79"/>
      <c r="B115" s="74"/>
      <c r="C115" s="71"/>
      <c r="D115" s="24" t="s">
        <v>16</v>
      </c>
      <c r="E115" s="50">
        <v>0</v>
      </c>
      <c r="F115" s="50">
        <v>0</v>
      </c>
      <c r="G115" s="50">
        <v>0</v>
      </c>
      <c r="H115" s="51">
        <v>0</v>
      </c>
    </row>
    <row r="116" spans="1:8" ht="20.25" x14ac:dyDescent="0.3">
      <c r="A116" s="69" t="s">
        <v>63</v>
      </c>
      <c r="B116" s="72" t="s">
        <v>64</v>
      </c>
      <c r="C116" s="69" t="s">
        <v>52</v>
      </c>
      <c r="D116" s="54" t="s">
        <v>21</v>
      </c>
      <c r="E116" s="50">
        <v>82565.399999999994</v>
      </c>
      <c r="F116" s="50">
        <f>F118+F119+F121+F122</f>
        <v>82565.400000000009</v>
      </c>
      <c r="G116" s="50">
        <f>G118+G119+G121+G122</f>
        <v>70824.492209999997</v>
      </c>
      <c r="H116" s="51">
        <f t="shared" si="9"/>
        <v>85.779869303606588</v>
      </c>
    </row>
    <row r="117" spans="1:8" ht="20.25" x14ac:dyDescent="0.3">
      <c r="A117" s="78"/>
      <c r="B117" s="73"/>
      <c r="C117" s="70"/>
      <c r="D117" s="24" t="s">
        <v>16</v>
      </c>
      <c r="E117" s="50">
        <v>82565.399999999994</v>
      </c>
      <c r="F117" s="50">
        <f>F118+F120+F123</f>
        <v>82565.400000000009</v>
      </c>
      <c r="G117" s="50">
        <f>G118+G120+G123</f>
        <v>70824.492209999997</v>
      </c>
      <c r="H117" s="51">
        <f t="shared" si="9"/>
        <v>85.779869303606588</v>
      </c>
    </row>
    <row r="118" spans="1:8" ht="20.25" x14ac:dyDescent="0.3">
      <c r="A118" s="78"/>
      <c r="B118" s="73"/>
      <c r="C118" s="70"/>
      <c r="D118" s="54" t="s">
        <v>20</v>
      </c>
      <c r="E118" s="50">
        <v>3302.7999999999993</v>
      </c>
      <c r="F118" s="50">
        <v>3302.8</v>
      </c>
      <c r="G118" s="50">
        <v>2833.1375200000002</v>
      </c>
      <c r="H118" s="51">
        <f t="shared" si="9"/>
        <v>85.779869201889298</v>
      </c>
    </row>
    <row r="119" spans="1:8" ht="20.25" x14ac:dyDescent="0.3">
      <c r="A119" s="78"/>
      <c r="B119" s="73"/>
      <c r="C119" s="70"/>
      <c r="D119" s="54" t="s">
        <v>19</v>
      </c>
      <c r="E119" s="50">
        <v>79262.599999999991</v>
      </c>
      <c r="F119" s="50">
        <v>79262.600000000006</v>
      </c>
      <c r="G119" s="50">
        <v>67991.354689999993</v>
      </c>
      <c r="H119" s="51">
        <f t="shared" si="9"/>
        <v>85.779869307845047</v>
      </c>
    </row>
    <row r="120" spans="1:8" ht="20.25" x14ac:dyDescent="0.3">
      <c r="A120" s="78"/>
      <c r="B120" s="73"/>
      <c r="C120" s="70"/>
      <c r="D120" s="24" t="s">
        <v>16</v>
      </c>
      <c r="E120" s="50">
        <v>79262.599999999991</v>
      </c>
      <c r="F120" s="50">
        <f>F119</f>
        <v>79262.600000000006</v>
      </c>
      <c r="G120" s="50">
        <f>G119</f>
        <v>67991.354689999993</v>
      </c>
      <c r="H120" s="51">
        <f t="shared" si="9"/>
        <v>85.779869307845047</v>
      </c>
    </row>
    <row r="121" spans="1:8" ht="20.25" x14ac:dyDescent="0.3">
      <c r="A121" s="78"/>
      <c r="B121" s="73"/>
      <c r="C121" s="70"/>
      <c r="D121" s="54" t="s">
        <v>18</v>
      </c>
      <c r="E121" s="50">
        <v>0</v>
      </c>
      <c r="F121" s="50">
        <v>0</v>
      </c>
      <c r="G121" s="50">
        <v>0</v>
      </c>
      <c r="H121" s="51">
        <v>0</v>
      </c>
    </row>
    <row r="122" spans="1:8" ht="20.25" x14ac:dyDescent="0.3">
      <c r="A122" s="78"/>
      <c r="B122" s="73"/>
      <c r="C122" s="70"/>
      <c r="D122" s="54" t="s">
        <v>17</v>
      </c>
      <c r="E122" s="50">
        <v>0</v>
      </c>
      <c r="F122" s="50">
        <v>0</v>
      </c>
      <c r="G122" s="50">
        <v>0</v>
      </c>
      <c r="H122" s="51">
        <v>0</v>
      </c>
    </row>
    <row r="123" spans="1:8" ht="20.25" x14ac:dyDescent="0.3">
      <c r="A123" s="79"/>
      <c r="B123" s="74"/>
      <c r="C123" s="71"/>
      <c r="D123" s="24" t="s">
        <v>16</v>
      </c>
      <c r="E123" s="50">
        <v>0</v>
      </c>
      <c r="F123" s="50">
        <v>0</v>
      </c>
      <c r="G123" s="50">
        <v>0</v>
      </c>
      <c r="H123" s="51">
        <v>0</v>
      </c>
    </row>
    <row r="124" spans="1:8" ht="20.25" x14ac:dyDescent="0.3">
      <c r="A124" s="69" t="s">
        <v>65</v>
      </c>
      <c r="B124" s="72" t="s">
        <v>66</v>
      </c>
      <c r="C124" s="69" t="s">
        <v>52</v>
      </c>
      <c r="D124" s="54" t="s">
        <v>21</v>
      </c>
      <c r="E124" s="50">
        <v>0</v>
      </c>
      <c r="F124" s="50">
        <v>0</v>
      </c>
      <c r="G124" s="50">
        <v>0</v>
      </c>
      <c r="H124" s="51">
        <v>0</v>
      </c>
    </row>
    <row r="125" spans="1:8" ht="20.25" x14ac:dyDescent="0.3">
      <c r="A125" s="78"/>
      <c r="B125" s="73"/>
      <c r="C125" s="70"/>
      <c r="D125" s="24" t="s">
        <v>16</v>
      </c>
      <c r="E125" s="50">
        <v>0</v>
      </c>
      <c r="F125" s="50">
        <v>0</v>
      </c>
      <c r="G125" s="50">
        <v>0</v>
      </c>
      <c r="H125" s="51">
        <v>0</v>
      </c>
    </row>
    <row r="126" spans="1:8" ht="20.25" x14ac:dyDescent="0.3">
      <c r="A126" s="78"/>
      <c r="B126" s="73"/>
      <c r="C126" s="70"/>
      <c r="D126" s="54" t="s">
        <v>20</v>
      </c>
      <c r="E126" s="50">
        <v>0</v>
      </c>
      <c r="F126" s="50">
        <v>0</v>
      </c>
      <c r="G126" s="50">
        <v>0</v>
      </c>
      <c r="H126" s="51">
        <v>0</v>
      </c>
    </row>
    <row r="127" spans="1:8" ht="20.25" x14ac:dyDescent="0.3">
      <c r="A127" s="78"/>
      <c r="B127" s="73"/>
      <c r="C127" s="70"/>
      <c r="D127" s="54" t="s">
        <v>19</v>
      </c>
      <c r="E127" s="50">
        <v>0</v>
      </c>
      <c r="F127" s="50">
        <v>0</v>
      </c>
      <c r="G127" s="50">
        <v>0</v>
      </c>
      <c r="H127" s="51">
        <v>0</v>
      </c>
    </row>
    <row r="128" spans="1:8" ht="20.25" x14ac:dyDescent="0.3">
      <c r="A128" s="78"/>
      <c r="B128" s="73"/>
      <c r="C128" s="70"/>
      <c r="D128" s="24" t="s">
        <v>16</v>
      </c>
      <c r="E128" s="50">
        <v>0</v>
      </c>
      <c r="F128" s="50">
        <v>0</v>
      </c>
      <c r="G128" s="50">
        <v>0</v>
      </c>
      <c r="H128" s="51">
        <v>0</v>
      </c>
    </row>
    <row r="129" spans="1:8" ht="20.25" x14ac:dyDescent="0.3">
      <c r="A129" s="78"/>
      <c r="B129" s="73"/>
      <c r="C129" s="70"/>
      <c r="D129" s="54" t="s">
        <v>18</v>
      </c>
      <c r="E129" s="50">
        <v>0</v>
      </c>
      <c r="F129" s="50">
        <v>0</v>
      </c>
      <c r="G129" s="50">
        <v>0</v>
      </c>
      <c r="H129" s="51">
        <v>0</v>
      </c>
    </row>
    <row r="130" spans="1:8" ht="20.25" x14ac:dyDescent="0.3">
      <c r="A130" s="78"/>
      <c r="B130" s="73"/>
      <c r="C130" s="70"/>
      <c r="D130" s="54" t="s">
        <v>17</v>
      </c>
      <c r="E130" s="50">
        <v>0</v>
      </c>
      <c r="F130" s="50">
        <v>0</v>
      </c>
      <c r="G130" s="50">
        <v>0</v>
      </c>
      <c r="H130" s="51">
        <v>0</v>
      </c>
    </row>
    <row r="131" spans="1:8" ht="20.25" x14ac:dyDescent="0.3">
      <c r="A131" s="79"/>
      <c r="B131" s="74"/>
      <c r="C131" s="71"/>
      <c r="D131" s="24" t="s">
        <v>16</v>
      </c>
      <c r="E131" s="50">
        <v>0</v>
      </c>
      <c r="F131" s="50">
        <v>0</v>
      </c>
      <c r="G131" s="50">
        <v>0</v>
      </c>
      <c r="H131" s="51">
        <v>0</v>
      </c>
    </row>
    <row r="132" spans="1:8" ht="20.25" x14ac:dyDescent="0.3">
      <c r="A132" s="69" t="s">
        <v>67</v>
      </c>
      <c r="B132" s="72" t="s">
        <v>68</v>
      </c>
      <c r="C132" s="69" t="s">
        <v>34</v>
      </c>
      <c r="D132" s="54" t="s">
        <v>21</v>
      </c>
      <c r="E132" s="50">
        <v>2725785.6000000001</v>
      </c>
      <c r="F132" s="50">
        <f>F140+F148</f>
        <v>2691348.2560599996</v>
      </c>
      <c r="G132" s="50">
        <f>G140+G148</f>
        <v>1957110.7125999997</v>
      </c>
      <c r="H132" s="51">
        <f t="shared" si="9"/>
        <v>72.718597758326268</v>
      </c>
    </row>
    <row r="133" spans="1:8" ht="20.25" x14ac:dyDescent="0.3">
      <c r="A133" s="78"/>
      <c r="B133" s="73"/>
      <c r="C133" s="70"/>
      <c r="D133" s="24" t="s">
        <v>16</v>
      </c>
      <c r="E133" s="50">
        <v>2725785.6000000001</v>
      </c>
      <c r="F133" s="50">
        <f t="shared" ref="F133:G139" si="10">F141+F149</f>
        <v>2691348.2560599996</v>
      </c>
      <c r="G133" s="50">
        <f t="shared" si="10"/>
        <v>1957110.7125999997</v>
      </c>
      <c r="H133" s="51">
        <f t="shared" si="9"/>
        <v>72.718597758326268</v>
      </c>
    </row>
    <row r="134" spans="1:8" ht="20.25" x14ac:dyDescent="0.3">
      <c r="A134" s="78"/>
      <c r="B134" s="73"/>
      <c r="C134" s="70"/>
      <c r="D134" s="54" t="s">
        <v>20</v>
      </c>
      <c r="E134" s="50">
        <v>1042379.5</v>
      </c>
      <c r="F134" s="50">
        <f t="shared" si="10"/>
        <v>1026237.15606</v>
      </c>
      <c r="G134" s="50">
        <f t="shared" si="10"/>
        <v>291999.72764</v>
      </c>
      <c r="H134" s="51">
        <f t="shared" si="9"/>
        <v>28.45343553541419</v>
      </c>
    </row>
    <row r="135" spans="1:8" ht="20.25" x14ac:dyDescent="0.3">
      <c r="A135" s="78"/>
      <c r="B135" s="73"/>
      <c r="C135" s="70"/>
      <c r="D135" s="54" t="s">
        <v>19</v>
      </c>
      <c r="E135" s="50">
        <v>1683406.0999999999</v>
      </c>
      <c r="F135" s="50">
        <f t="shared" si="10"/>
        <v>1665111.0999999999</v>
      </c>
      <c r="G135" s="50">
        <f t="shared" si="10"/>
        <v>1665110.98496</v>
      </c>
      <c r="H135" s="51">
        <f t="shared" si="9"/>
        <v>99.999993091151708</v>
      </c>
    </row>
    <row r="136" spans="1:8" ht="20.25" x14ac:dyDescent="0.3">
      <c r="A136" s="78"/>
      <c r="B136" s="73"/>
      <c r="C136" s="70"/>
      <c r="D136" s="24" t="s">
        <v>16</v>
      </c>
      <c r="E136" s="50">
        <v>1683406.0999999999</v>
      </c>
      <c r="F136" s="50">
        <f t="shared" si="10"/>
        <v>1665111.0999999999</v>
      </c>
      <c r="G136" s="50">
        <f t="shared" si="10"/>
        <v>1665110.98496</v>
      </c>
      <c r="H136" s="51">
        <f t="shared" si="9"/>
        <v>99.999993091151708</v>
      </c>
    </row>
    <row r="137" spans="1:8" ht="20.25" x14ac:dyDescent="0.3">
      <c r="A137" s="78"/>
      <c r="B137" s="73"/>
      <c r="C137" s="70"/>
      <c r="D137" s="54" t="s">
        <v>18</v>
      </c>
      <c r="E137" s="50">
        <v>0</v>
      </c>
      <c r="F137" s="50">
        <f t="shared" si="10"/>
        <v>0</v>
      </c>
      <c r="G137" s="50">
        <f t="shared" si="10"/>
        <v>0</v>
      </c>
      <c r="H137" s="51">
        <v>0</v>
      </c>
    </row>
    <row r="138" spans="1:8" ht="20.25" x14ac:dyDescent="0.3">
      <c r="A138" s="78"/>
      <c r="B138" s="73"/>
      <c r="C138" s="70"/>
      <c r="D138" s="54" t="s">
        <v>17</v>
      </c>
      <c r="E138" s="50">
        <v>0</v>
      </c>
      <c r="F138" s="50">
        <f t="shared" si="10"/>
        <v>0</v>
      </c>
      <c r="G138" s="50">
        <f t="shared" si="10"/>
        <v>0</v>
      </c>
      <c r="H138" s="51">
        <v>0</v>
      </c>
    </row>
    <row r="139" spans="1:8" ht="20.25" x14ac:dyDescent="0.3">
      <c r="A139" s="78"/>
      <c r="B139" s="73"/>
      <c r="C139" s="71"/>
      <c r="D139" s="24" t="s">
        <v>16</v>
      </c>
      <c r="E139" s="50">
        <v>0</v>
      </c>
      <c r="F139" s="50">
        <f t="shared" si="10"/>
        <v>0</v>
      </c>
      <c r="G139" s="50">
        <f t="shared" si="10"/>
        <v>0</v>
      </c>
      <c r="H139" s="51">
        <v>0</v>
      </c>
    </row>
    <row r="140" spans="1:8" ht="20.25" x14ac:dyDescent="0.3">
      <c r="A140" s="78"/>
      <c r="B140" s="73"/>
      <c r="C140" s="69" t="s">
        <v>52</v>
      </c>
      <c r="D140" s="54" t="s">
        <v>21</v>
      </c>
      <c r="E140" s="50">
        <v>155315.6</v>
      </c>
      <c r="F140" s="50">
        <f>F142+F143+F145+F146</f>
        <v>135870.11606</v>
      </c>
      <c r="G140" s="50">
        <f>G142+G143+G145+G146</f>
        <v>132814.05588</v>
      </c>
      <c r="H140" s="51">
        <f t="shared" si="9"/>
        <v>97.7507488264377</v>
      </c>
    </row>
    <row r="141" spans="1:8" ht="20.25" x14ac:dyDescent="0.3">
      <c r="A141" s="78"/>
      <c r="B141" s="73"/>
      <c r="C141" s="70"/>
      <c r="D141" s="24" t="s">
        <v>16</v>
      </c>
      <c r="E141" s="50">
        <v>155315.6</v>
      </c>
      <c r="F141" s="50">
        <f>F142+F144</f>
        <v>135870.11606</v>
      </c>
      <c r="G141" s="50">
        <f>G142+G144</f>
        <v>132814.05588</v>
      </c>
      <c r="H141" s="51">
        <f t="shared" ref="H141:H204" si="11">G141/F141*100</f>
        <v>97.7507488264377</v>
      </c>
    </row>
    <row r="142" spans="1:8" ht="20.25" x14ac:dyDescent="0.3">
      <c r="A142" s="78"/>
      <c r="B142" s="73"/>
      <c r="C142" s="70"/>
      <c r="D142" s="54" t="s">
        <v>20</v>
      </c>
      <c r="E142" s="50">
        <v>11132.2</v>
      </c>
      <c r="F142" s="50">
        <v>9981.7160600000007</v>
      </c>
      <c r="G142" s="50">
        <v>6925.7129199999999</v>
      </c>
      <c r="H142" s="51">
        <f t="shared" si="11"/>
        <v>69.383990471874824</v>
      </c>
    </row>
    <row r="143" spans="1:8" ht="20.25" x14ac:dyDescent="0.3">
      <c r="A143" s="78"/>
      <c r="B143" s="73"/>
      <c r="C143" s="70"/>
      <c r="D143" s="54" t="s">
        <v>19</v>
      </c>
      <c r="E143" s="50">
        <v>144183.4</v>
      </c>
      <c r="F143" s="50">
        <v>125888.4</v>
      </c>
      <c r="G143" s="50">
        <v>125888.34295999999</v>
      </c>
      <c r="H143" s="51">
        <f t="shared" si="11"/>
        <v>99.999954690027039</v>
      </c>
    </row>
    <row r="144" spans="1:8" ht="20.25" x14ac:dyDescent="0.3">
      <c r="A144" s="78"/>
      <c r="B144" s="73"/>
      <c r="C144" s="70"/>
      <c r="D144" s="24" t="s">
        <v>16</v>
      </c>
      <c r="E144" s="50">
        <v>144183.4</v>
      </c>
      <c r="F144" s="50">
        <f>F143</f>
        <v>125888.4</v>
      </c>
      <c r="G144" s="50">
        <f>G143</f>
        <v>125888.34295999999</v>
      </c>
      <c r="H144" s="51">
        <f t="shared" si="11"/>
        <v>99.999954690027039</v>
      </c>
    </row>
    <row r="145" spans="1:8" ht="20.25" x14ac:dyDescent="0.3">
      <c r="A145" s="78"/>
      <c r="B145" s="73"/>
      <c r="C145" s="70"/>
      <c r="D145" s="54" t="s">
        <v>18</v>
      </c>
      <c r="E145" s="50">
        <v>0</v>
      </c>
      <c r="F145" s="50">
        <v>0</v>
      </c>
      <c r="G145" s="50">
        <v>0</v>
      </c>
      <c r="H145" s="51">
        <v>0</v>
      </c>
    </row>
    <row r="146" spans="1:8" ht="20.25" x14ac:dyDescent="0.3">
      <c r="A146" s="78"/>
      <c r="B146" s="73"/>
      <c r="C146" s="70"/>
      <c r="D146" s="54" t="s">
        <v>17</v>
      </c>
      <c r="E146" s="50">
        <v>0</v>
      </c>
      <c r="F146" s="50">
        <v>0</v>
      </c>
      <c r="G146" s="50">
        <v>0</v>
      </c>
      <c r="H146" s="51">
        <v>0</v>
      </c>
    </row>
    <row r="147" spans="1:8" ht="20.25" x14ac:dyDescent="0.3">
      <c r="A147" s="78"/>
      <c r="B147" s="73"/>
      <c r="C147" s="71"/>
      <c r="D147" s="24" t="s">
        <v>16</v>
      </c>
      <c r="E147" s="50">
        <v>0</v>
      </c>
      <c r="F147" s="50">
        <v>0</v>
      </c>
      <c r="G147" s="50">
        <v>0</v>
      </c>
      <c r="H147" s="51">
        <v>0</v>
      </c>
    </row>
    <row r="148" spans="1:8" ht="20.25" x14ac:dyDescent="0.3">
      <c r="A148" s="78"/>
      <c r="B148" s="73"/>
      <c r="C148" s="69" t="s">
        <v>54</v>
      </c>
      <c r="D148" s="54" t="s">
        <v>21</v>
      </c>
      <c r="E148" s="50">
        <v>2570470</v>
      </c>
      <c r="F148" s="50">
        <f>F150+F151+F153+F154</f>
        <v>2555478.1399999997</v>
      </c>
      <c r="G148" s="50">
        <f>G150+G151+G153+G154</f>
        <v>1824296.6567199999</v>
      </c>
      <c r="H148" s="51">
        <f t="shared" si="11"/>
        <v>71.387683900125239</v>
      </c>
    </row>
    <row r="149" spans="1:8" ht="20.25" x14ac:dyDescent="0.3">
      <c r="A149" s="78"/>
      <c r="B149" s="73"/>
      <c r="C149" s="70"/>
      <c r="D149" s="24" t="s">
        <v>16</v>
      </c>
      <c r="E149" s="50">
        <v>2570470</v>
      </c>
      <c r="F149" s="50">
        <f>F150+F152</f>
        <v>2555478.1399999997</v>
      </c>
      <c r="G149" s="50">
        <f>G150+G152</f>
        <v>1824296.6567199999</v>
      </c>
      <c r="H149" s="51">
        <f t="shared" si="11"/>
        <v>71.387683900125239</v>
      </c>
    </row>
    <row r="150" spans="1:8" ht="20.25" x14ac:dyDescent="0.3">
      <c r="A150" s="78"/>
      <c r="B150" s="73"/>
      <c r="C150" s="70"/>
      <c r="D150" s="54" t="s">
        <v>20</v>
      </c>
      <c r="E150" s="50">
        <v>1031247.3</v>
      </c>
      <c r="F150" s="50">
        <v>1016255.44</v>
      </c>
      <c r="G150" s="50">
        <v>285074.01471999998</v>
      </c>
      <c r="H150" s="51">
        <f t="shared" si="11"/>
        <v>28.051413404488144</v>
      </c>
    </row>
    <row r="151" spans="1:8" ht="20.25" x14ac:dyDescent="0.3">
      <c r="A151" s="78"/>
      <c r="B151" s="73"/>
      <c r="C151" s="70"/>
      <c r="D151" s="54" t="s">
        <v>19</v>
      </c>
      <c r="E151" s="50">
        <v>1539222.7</v>
      </c>
      <c r="F151" s="50">
        <v>1539222.7</v>
      </c>
      <c r="G151" s="50">
        <v>1539222.642</v>
      </c>
      <c r="H151" s="51">
        <f t="shared" si="11"/>
        <v>99.999996231864301</v>
      </c>
    </row>
    <row r="152" spans="1:8" ht="20.25" x14ac:dyDescent="0.3">
      <c r="A152" s="78"/>
      <c r="B152" s="73"/>
      <c r="C152" s="70"/>
      <c r="D152" s="24" t="s">
        <v>16</v>
      </c>
      <c r="E152" s="50">
        <v>1539222.7</v>
      </c>
      <c r="F152" s="50">
        <f>F151</f>
        <v>1539222.7</v>
      </c>
      <c r="G152" s="50">
        <f>G151</f>
        <v>1539222.642</v>
      </c>
      <c r="H152" s="51">
        <f t="shared" si="11"/>
        <v>99.999996231864301</v>
      </c>
    </row>
    <row r="153" spans="1:8" ht="20.25" x14ac:dyDescent="0.3">
      <c r="A153" s="78"/>
      <c r="B153" s="73"/>
      <c r="C153" s="70"/>
      <c r="D153" s="54" t="s">
        <v>18</v>
      </c>
      <c r="E153" s="50">
        <v>0</v>
      </c>
      <c r="F153" s="50">
        <v>0</v>
      </c>
      <c r="G153" s="50">
        <v>0</v>
      </c>
      <c r="H153" s="50">
        <v>0</v>
      </c>
    </row>
    <row r="154" spans="1:8" ht="20.25" x14ac:dyDescent="0.3">
      <c r="A154" s="78"/>
      <c r="B154" s="73"/>
      <c r="C154" s="70"/>
      <c r="D154" s="54" t="s">
        <v>17</v>
      </c>
      <c r="E154" s="50">
        <v>0</v>
      </c>
      <c r="F154" s="50">
        <v>0</v>
      </c>
      <c r="G154" s="50">
        <v>0</v>
      </c>
      <c r="H154" s="50">
        <v>0</v>
      </c>
    </row>
    <row r="155" spans="1:8" ht="20.25" x14ac:dyDescent="0.3">
      <c r="A155" s="79"/>
      <c r="B155" s="74"/>
      <c r="C155" s="71"/>
      <c r="D155" s="24" t="s">
        <v>16</v>
      </c>
      <c r="E155" s="50">
        <v>0</v>
      </c>
      <c r="F155" s="50">
        <v>0</v>
      </c>
      <c r="G155" s="50">
        <v>0</v>
      </c>
      <c r="H155" s="50">
        <v>0</v>
      </c>
    </row>
    <row r="156" spans="1:8" ht="20.25" x14ac:dyDescent="0.3">
      <c r="A156" s="69" t="s">
        <v>69</v>
      </c>
      <c r="B156" s="72" t="s">
        <v>70</v>
      </c>
      <c r="C156" s="69" t="s">
        <v>52</v>
      </c>
      <c r="D156" s="54" t="s">
        <v>21</v>
      </c>
      <c r="E156" s="50">
        <v>365.5</v>
      </c>
      <c r="F156" s="50">
        <f>F158+F160</f>
        <v>365.5</v>
      </c>
      <c r="G156" s="50">
        <f>G158+G159+G161+G162</f>
        <v>359.8</v>
      </c>
      <c r="H156" s="51">
        <f t="shared" si="11"/>
        <v>98.4404924760602</v>
      </c>
    </row>
    <row r="157" spans="1:8" ht="20.25" x14ac:dyDescent="0.3">
      <c r="A157" s="78"/>
      <c r="B157" s="73"/>
      <c r="C157" s="70"/>
      <c r="D157" s="24" t="s">
        <v>16</v>
      </c>
      <c r="E157" s="50">
        <v>365.5</v>
      </c>
      <c r="F157" s="50">
        <f>F158+F159+F161+F162</f>
        <v>365.5</v>
      </c>
      <c r="G157" s="50">
        <v>359.8</v>
      </c>
      <c r="H157" s="51">
        <f t="shared" si="11"/>
        <v>98.4404924760602</v>
      </c>
    </row>
    <row r="158" spans="1:8" ht="20.25" x14ac:dyDescent="0.3">
      <c r="A158" s="78"/>
      <c r="B158" s="73"/>
      <c r="C158" s="70"/>
      <c r="D158" s="54" t="s">
        <v>20</v>
      </c>
      <c r="E158" s="50">
        <v>5.7</v>
      </c>
      <c r="F158" s="50">
        <v>5.7</v>
      </c>
      <c r="G158" s="50">
        <v>0</v>
      </c>
      <c r="H158" s="51">
        <f t="shared" si="11"/>
        <v>0</v>
      </c>
    </row>
    <row r="159" spans="1:8" ht="20.25" x14ac:dyDescent="0.3">
      <c r="A159" s="78"/>
      <c r="B159" s="73"/>
      <c r="C159" s="70"/>
      <c r="D159" s="54" t="s">
        <v>19</v>
      </c>
      <c r="E159" s="50">
        <v>359.8</v>
      </c>
      <c r="F159" s="50">
        <v>359.8</v>
      </c>
      <c r="G159" s="50">
        <v>359.8</v>
      </c>
      <c r="H159" s="51">
        <f t="shared" si="11"/>
        <v>100</v>
      </c>
    </row>
    <row r="160" spans="1:8" ht="20.25" x14ac:dyDescent="0.3">
      <c r="A160" s="78"/>
      <c r="B160" s="73"/>
      <c r="C160" s="70"/>
      <c r="D160" s="24" t="s">
        <v>16</v>
      </c>
      <c r="E160" s="50">
        <v>359.8</v>
      </c>
      <c r="F160" s="50">
        <v>359.8</v>
      </c>
      <c r="G160" s="50">
        <v>359.8</v>
      </c>
      <c r="H160" s="51">
        <f t="shared" si="11"/>
        <v>100</v>
      </c>
    </row>
    <row r="161" spans="1:8" ht="20.25" x14ac:dyDescent="0.3">
      <c r="A161" s="78"/>
      <c r="B161" s="73"/>
      <c r="C161" s="70"/>
      <c r="D161" s="54" t="s">
        <v>18</v>
      </c>
      <c r="E161" s="50">
        <v>0</v>
      </c>
      <c r="F161" s="50">
        <v>0</v>
      </c>
      <c r="G161" s="50">
        <v>0</v>
      </c>
      <c r="H161" s="50">
        <v>0</v>
      </c>
    </row>
    <row r="162" spans="1:8" ht="20.25" x14ac:dyDescent="0.3">
      <c r="A162" s="78"/>
      <c r="B162" s="73"/>
      <c r="C162" s="70"/>
      <c r="D162" s="54" t="s">
        <v>17</v>
      </c>
      <c r="E162" s="50">
        <v>0</v>
      </c>
      <c r="F162" s="50">
        <v>0</v>
      </c>
      <c r="G162" s="50">
        <v>0</v>
      </c>
      <c r="H162" s="50">
        <v>0</v>
      </c>
    </row>
    <row r="163" spans="1:8" ht="20.25" x14ac:dyDescent="0.3">
      <c r="A163" s="79"/>
      <c r="B163" s="74"/>
      <c r="C163" s="71"/>
      <c r="D163" s="24" t="s">
        <v>16</v>
      </c>
      <c r="E163" s="50">
        <v>0</v>
      </c>
      <c r="F163" s="50">
        <v>0</v>
      </c>
      <c r="G163" s="50">
        <v>0</v>
      </c>
      <c r="H163" s="50">
        <v>0</v>
      </c>
    </row>
    <row r="164" spans="1:8" ht="20.25" x14ac:dyDescent="0.3">
      <c r="A164" s="69" t="s">
        <v>71</v>
      </c>
      <c r="B164" s="72" t="s">
        <v>72</v>
      </c>
      <c r="C164" s="69" t="s">
        <v>52</v>
      </c>
      <c r="D164" s="54" t="s">
        <v>21</v>
      </c>
      <c r="E164" s="50">
        <v>612</v>
      </c>
      <c r="F164" s="50">
        <f>F165</f>
        <v>612</v>
      </c>
      <c r="G164" s="50">
        <f>G165</f>
        <v>612</v>
      </c>
      <c r="H164" s="51">
        <f t="shared" si="11"/>
        <v>100</v>
      </c>
    </row>
    <row r="165" spans="1:8" ht="20.25" x14ac:dyDescent="0.3">
      <c r="A165" s="78"/>
      <c r="B165" s="73"/>
      <c r="C165" s="70"/>
      <c r="D165" s="24" t="s">
        <v>16</v>
      </c>
      <c r="E165" s="50">
        <v>612</v>
      </c>
      <c r="F165" s="50">
        <f>F166</f>
        <v>612</v>
      </c>
      <c r="G165" s="50">
        <f>G166</f>
        <v>612</v>
      </c>
      <c r="H165" s="51">
        <f t="shared" si="11"/>
        <v>100</v>
      </c>
    </row>
    <row r="166" spans="1:8" ht="20.25" x14ac:dyDescent="0.3">
      <c r="A166" s="78"/>
      <c r="B166" s="73"/>
      <c r="C166" s="70"/>
      <c r="D166" s="54" t="s">
        <v>20</v>
      </c>
      <c r="E166" s="50">
        <v>612</v>
      </c>
      <c r="F166" s="50">
        <v>612</v>
      </c>
      <c r="G166" s="50">
        <v>612</v>
      </c>
      <c r="H166" s="51">
        <f t="shared" si="11"/>
        <v>100</v>
      </c>
    </row>
    <row r="167" spans="1:8" ht="20.25" x14ac:dyDescent="0.3">
      <c r="A167" s="78"/>
      <c r="B167" s="73"/>
      <c r="C167" s="70"/>
      <c r="D167" s="54" t="s">
        <v>19</v>
      </c>
      <c r="E167" s="50">
        <v>0</v>
      </c>
      <c r="F167" s="50">
        <v>0</v>
      </c>
      <c r="G167" s="50">
        <v>0</v>
      </c>
      <c r="H167" s="51">
        <v>0</v>
      </c>
    </row>
    <row r="168" spans="1:8" ht="20.25" x14ac:dyDescent="0.3">
      <c r="A168" s="78"/>
      <c r="B168" s="73"/>
      <c r="C168" s="70"/>
      <c r="D168" s="24" t="s">
        <v>16</v>
      </c>
      <c r="E168" s="50">
        <v>0</v>
      </c>
      <c r="F168" s="50">
        <v>0</v>
      </c>
      <c r="G168" s="50">
        <v>0</v>
      </c>
      <c r="H168" s="51">
        <v>0</v>
      </c>
    </row>
    <row r="169" spans="1:8" ht="20.25" x14ac:dyDescent="0.3">
      <c r="A169" s="78"/>
      <c r="B169" s="73"/>
      <c r="C169" s="70"/>
      <c r="D169" s="54" t="s">
        <v>18</v>
      </c>
      <c r="E169" s="50">
        <v>0</v>
      </c>
      <c r="F169" s="50">
        <v>0</v>
      </c>
      <c r="G169" s="50">
        <v>0</v>
      </c>
      <c r="H169" s="51">
        <v>0</v>
      </c>
    </row>
    <row r="170" spans="1:8" ht="20.25" x14ac:dyDescent="0.3">
      <c r="A170" s="78"/>
      <c r="B170" s="73"/>
      <c r="C170" s="70"/>
      <c r="D170" s="54" t="s">
        <v>17</v>
      </c>
      <c r="E170" s="50">
        <v>0</v>
      </c>
      <c r="F170" s="50">
        <v>0</v>
      </c>
      <c r="G170" s="50">
        <v>0</v>
      </c>
      <c r="H170" s="51">
        <v>0</v>
      </c>
    </row>
    <row r="171" spans="1:8" ht="20.25" x14ac:dyDescent="0.3">
      <c r="A171" s="79"/>
      <c r="B171" s="74"/>
      <c r="C171" s="71"/>
      <c r="D171" s="24" t="s">
        <v>16</v>
      </c>
      <c r="E171" s="50">
        <v>0</v>
      </c>
      <c r="F171" s="50">
        <v>0</v>
      </c>
      <c r="G171" s="50">
        <v>0</v>
      </c>
      <c r="H171" s="51">
        <v>0</v>
      </c>
    </row>
    <row r="172" spans="1:8" ht="20.25" x14ac:dyDescent="0.3">
      <c r="A172" s="69" t="s">
        <v>73</v>
      </c>
      <c r="B172" s="72" t="s">
        <v>74</v>
      </c>
      <c r="C172" s="69" t="s">
        <v>34</v>
      </c>
      <c r="D172" s="54" t="s">
        <v>21</v>
      </c>
      <c r="E172" s="50">
        <f>E173</f>
        <v>1932722.7000000002</v>
      </c>
      <c r="F172" s="50">
        <f>F180+F188</f>
        <v>1917972.3133399999</v>
      </c>
      <c r="G172" s="50">
        <f>G180+G188</f>
        <v>1729918.1842399999</v>
      </c>
      <c r="H172" s="51">
        <f t="shared" si="11"/>
        <v>90.195159346564381</v>
      </c>
    </row>
    <row r="173" spans="1:8" ht="20.25" x14ac:dyDescent="0.3">
      <c r="A173" s="78"/>
      <c r="B173" s="73"/>
      <c r="C173" s="70"/>
      <c r="D173" s="24" t="s">
        <v>16</v>
      </c>
      <c r="E173" s="50">
        <f>E174</f>
        <v>1932722.7000000002</v>
      </c>
      <c r="F173" s="50">
        <f t="shared" ref="F173:G179" si="12">F181+F189</f>
        <v>1917972.3133399999</v>
      </c>
      <c r="G173" s="50">
        <f t="shared" si="12"/>
        <v>1729918.1842399999</v>
      </c>
      <c r="H173" s="51">
        <f t="shared" si="11"/>
        <v>90.195159346564381</v>
      </c>
    </row>
    <row r="174" spans="1:8" ht="20.25" x14ac:dyDescent="0.3">
      <c r="A174" s="78"/>
      <c r="B174" s="73"/>
      <c r="C174" s="70"/>
      <c r="D174" s="54" t="s">
        <v>20</v>
      </c>
      <c r="E174" s="50">
        <f>E182+E190</f>
        <v>1932722.7000000002</v>
      </c>
      <c r="F174" s="50">
        <f>F182+F190</f>
        <v>1917972.3133399999</v>
      </c>
      <c r="G174" s="50">
        <f t="shared" si="12"/>
        <v>1729918.1842399999</v>
      </c>
      <c r="H174" s="51">
        <f t="shared" si="11"/>
        <v>90.195159346564381</v>
      </c>
    </row>
    <row r="175" spans="1:8" ht="20.25" x14ac:dyDescent="0.3">
      <c r="A175" s="78"/>
      <c r="B175" s="73"/>
      <c r="C175" s="70"/>
      <c r="D175" s="54" t="s">
        <v>19</v>
      </c>
      <c r="E175" s="50">
        <f>E183+E191</f>
        <v>0</v>
      </c>
      <c r="F175" s="50">
        <f t="shared" si="12"/>
        <v>0</v>
      </c>
      <c r="G175" s="50">
        <f t="shared" si="12"/>
        <v>0</v>
      </c>
      <c r="H175" s="50">
        <v>0</v>
      </c>
    </row>
    <row r="176" spans="1:8" ht="20.25" x14ac:dyDescent="0.3">
      <c r="A176" s="78"/>
      <c r="B176" s="73"/>
      <c r="C176" s="70"/>
      <c r="D176" s="24" t="s">
        <v>16</v>
      </c>
      <c r="E176" s="50">
        <f>E184+E192</f>
        <v>0</v>
      </c>
      <c r="F176" s="50">
        <f t="shared" si="12"/>
        <v>0</v>
      </c>
      <c r="G176" s="50">
        <f t="shared" si="12"/>
        <v>0</v>
      </c>
      <c r="H176" s="50">
        <v>0</v>
      </c>
    </row>
    <row r="177" spans="1:8" ht="20.25" x14ac:dyDescent="0.3">
      <c r="A177" s="78"/>
      <c r="B177" s="73"/>
      <c r="C177" s="70"/>
      <c r="D177" s="54" t="s">
        <v>18</v>
      </c>
      <c r="E177" s="50">
        <f>E185+E193</f>
        <v>0</v>
      </c>
      <c r="F177" s="50">
        <f t="shared" si="12"/>
        <v>0</v>
      </c>
      <c r="G177" s="50">
        <f t="shared" si="12"/>
        <v>0</v>
      </c>
      <c r="H177" s="50">
        <v>0</v>
      </c>
    </row>
    <row r="178" spans="1:8" ht="20.25" x14ac:dyDescent="0.3">
      <c r="A178" s="78"/>
      <c r="B178" s="73"/>
      <c r="C178" s="70"/>
      <c r="D178" s="54" t="s">
        <v>17</v>
      </c>
      <c r="E178" s="50">
        <f>E186+E194</f>
        <v>0</v>
      </c>
      <c r="F178" s="50">
        <f t="shared" si="12"/>
        <v>0</v>
      </c>
      <c r="G178" s="50">
        <f t="shared" si="12"/>
        <v>0</v>
      </c>
      <c r="H178" s="50">
        <v>0</v>
      </c>
    </row>
    <row r="179" spans="1:8" ht="20.25" x14ac:dyDescent="0.3">
      <c r="A179" s="78"/>
      <c r="B179" s="73"/>
      <c r="C179" s="71"/>
      <c r="D179" s="24" t="s">
        <v>16</v>
      </c>
      <c r="E179" s="50">
        <f>E187+E195</f>
        <v>0</v>
      </c>
      <c r="F179" s="50">
        <f t="shared" si="12"/>
        <v>0</v>
      </c>
      <c r="G179" s="50">
        <f t="shared" si="12"/>
        <v>0</v>
      </c>
      <c r="H179" s="50">
        <v>0</v>
      </c>
    </row>
    <row r="180" spans="1:8" ht="20.25" x14ac:dyDescent="0.3">
      <c r="A180" s="78"/>
      <c r="B180" s="73"/>
      <c r="C180" s="69" t="s">
        <v>52</v>
      </c>
      <c r="D180" s="54" t="s">
        <v>21</v>
      </c>
      <c r="E180" s="50">
        <v>1241357.6000000001</v>
      </c>
      <c r="F180" s="50">
        <f>F181</f>
        <v>1226695.9790000001</v>
      </c>
      <c r="G180" s="50">
        <f>G181</f>
        <v>1196264.5101999999</v>
      </c>
      <c r="H180" s="51">
        <f t="shared" si="11"/>
        <v>97.519233019349443</v>
      </c>
    </row>
    <row r="181" spans="1:8" ht="20.25" x14ac:dyDescent="0.3">
      <c r="A181" s="78"/>
      <c r="B181" s="73"/>
      <c r="C181" s="70"/>
      <c r="D181" s="24" t="s">
        <v>16</v>
      </c>
      <c r="E181" s="50">
        <v>1241357.6000000001</v>
      </c>
      <c r="F181" s="50">
        <f>F182</f>
        <v>1226695.9790000001</v>
      </c>
      <c r="G181" s="50">
        <f>G182</f>
        <v>1196264.5101999999</v>
      </c>
      <c r="H181" s="51">
        <f t="shared" si="11"/>
        <v>97.519233019349443</v>
      </c>
    </row>
    <row r="182" spans="1:8" ht="20.25" x14ac:dyDescent="0.3">
      <c r="A182" s="78"/>
      <c r="B182" s="73"/>
      <c r="C182" s="70"/>
      <c r="D182" s="54" t="s">
        <v>20</v>
      </c>
      <c r="E182" s="50">
        <v>1241357.6000000001</v>
      </c>
      <c r="F182" s="50">
        <v>1226695.9790000001</v>
      </c>
      <c r="G182" s="50">
        <v>1196264.5101999999</v>
      </c>
      <c r="H182" s="51">
        <f t="shared" si="11"/>
        <v>97.519233019349443</v>
      </c>
    </row>
    <row r="183" spans="1:8" ht="20.25" x14ac:dyDescent="0.3">
      <c r="A183" s="78"/>
      <c r="B183" s="73"/>
      <c r="C183" s="70"/>
      <c r="D183" s="54" t="s">
        <v>19</v>
      </c>
      <c r="E183" s="50">
        <v>0</v>
      </c>
      <c r="F183" s="50">
        <v>0</v>
      </c>
      <c r="G183" s="50">
        <v>0</v>
      </c>
      <c r="H183" s="51">
        <v>0</v>
      </c>
    </row>
    <row r="184" spans="1:8" ht="20.25" x14ac:dyDescent="0.3">
      <c r="A184" s="78"/>
      <c r="B184" s="73"/>
      <c r="C184" s="70"/>
      <c r="D184" s="24" t="s">
        <v>16</v>
      </c>
      <c r="E184" s="50">
        <v>0</v>
      </c>
      <c r="F184" s="50">
        <v>0</v>
      </c>
      <c r="G184" s="50">
        <v>0</v>
      </c>
      <c r="H184" s="51">
        <v>0</v>
      </c>
    </row>
    <row r="185" spans="1:8" ht="20.25" x14ac:dyDescent="0.3">
      <c r="A185" s="78"/>
      <c r="B185" s="73"/>
      <c r="C185" s="70"/>
      <c r="D185" s="54" t="s">
        <v>18</v>
      </c>
      <c r="E185" s="50">
        <v>0</v>
      </c>
      <c r="F185" s="50">
        <v>0</v>
      </c>
      <c r="G185" s="50">
        <v>0</v>
      </c>
      <c r="H185" s="51">
        <v>0</v>
      </c>
    </row>
    <row r="186" spans="1:8" ht="20.25" x14ac:dyDescent="0.3">
      <c r="A186" s="78"/>
      <c r="B186" s="73"/>
      <c r="C186" s="70"/>
      <c r="D186" s="54" t="s">
        <v>17</v>
      </c>
      <c r="E186" s="50">
        <v>0</v>
      </c>
      <c r="F186" s="50">
        <v>0</v>
      </c>
      <c r="G186" s="50">
        <v>0</v>
      </c>
      <c r="H186" s="51">
        <v>0</v>
      </c>
    </row>
    <row r="187" spans="1:8" ht="20.25" x14ac:dyDescent="0.3">
      <c r="A187" s="78"/>
      <c r="B187" s="73"/>
      <c r="C187" s="71"/>
      <c r="D187" s="24" t="s">
        <v>16</v>
      </c>
      <c r="E187" s="50">
        <v>0</v>
      </c>
      <c r="F187" s="50">
        <v>0</v>
      </c>
      <c r="G187" s="50">
        <v>0</v>
      </c>
      <c r="H187" s="51">
        <v>0</v>
      </c>
    </row>
    <row r="188" spans="1:8" ht="20.25" x14ac:dyDescent="0.3">
      <c r="A188" s="78"/>
      <c r="B188" s="73"/>
      <c r="C188" s="69" t="s">
        <v>54</v>
      </c>
      <c r="D188" s="54" t="s">
        <v>21</v>
      </c>
      <c r="E188" s="50">
        <v>691365.1</v>
      </c>
      <c r="F188" s="50">
        <f>F189</f>
        <v>691276.33433999994</v>
      </c>
      <c r="G188" s="50">
        <f>G189</f>
        <v>533653.67403999995</v>
      </c>
      <c r="H188" s="51">
        <f t="shared" si="11"/>
        <v>77.198313833426525</v>
      </c>
    </row>
    <row r="189" spans="1:8" ht="20.25" x14ac:dyDescent="0.3">
      <c r="A189" s="78"/>
      <c r="B189" s="73"/>
      <c r="C189" s="70"/>
      <c r="D189" s="24" t="s">
        <v>16</v>
      </c>
      <c r="E189" s="50">
        <v>691365.1</v>
      </c>
      <c r="F189" s="50">
        <f>F190</f>
        <v>691276.33433999994</v>
      </c>
      <c r="G189" s="50">
        <f>G190</f>
        <v>533653.67403999995</v>
      </c>
      <c r="H189" s="51">
        <f t="shared" si="11"/>
        <v>77.198313833426525</v>
      </c>
    </row>
    <row r="190" spans="1:8" ht="20.25" x14ac:dyDescent="0.3">
      <c r="A190" s="78"/>
      <c r="B190" s="73"/>
      <c r="C190" s="70"/>
      <c r="D190" s="54" t="s">
        <v>20</v>
      </c>
      <c r="E190" s="50">
        <v>691365.1</v>
      </c>
      <c r="F190" s="50">
        <v>691276.33433999994</v>
      </c>
      <c r="G190" s="50">
        <v>533653.67403999995</v>
      </c>
      <c r="H190" s="51">
        <f t="shared" si="11"/>
        <v>77.198313833426525</v>
      </c>
    </row>
    <row r="191" spans="1:8" ht="20.25" x14ac:dyDescent="0.3">
      <c r="A191" s="78"/>
      <c r="B191" s="73"/>
      <c r="C191" s="70"/>
      <c r="D191" s="54" t="s">
        <v>19</v>
      </c>
      <c r="E191" s="50">
        <v>0</v>
      </c>
      <c r="F191" s="50">
        <v>0</v>
      </c>
      <c r="G191" s="50">
        <v>0</v>
      </c>
      <c r="H191" s="51">
        <v>0</v>
      </c>
    </row>
    <row r="192" spans="1:8" ht="20.25" x14ac:dyDescent="0.3">
      <c r="A192" s="78"/>
      <c r="B192" s="73"/>
      <c r="C192" s="70"/>
      <c r="D192" s="24" t="s">
        <v>16</v>
      </c>
      <c r="E192" s="50">
        <v>0</v>
      </c>
      <c r="F192" s="50">
        <v>0</v>
      </c>
      <c r="G192" s="50">
        <v>0</v>
      </c>
      <c r="H192" s="51">
        <v>0</v>
      </c>
    </row>
    <row r="193" spans="1:8" ht="20.25" x14ac:dyDescent="0.3">
      <c r="A193" s="78"/>
      <c r="B193" s="73"/>
      <c r="C193" s="70"/>
      <c r="D193" s="54" t="s">
        <v>18</v>
      </c>
      <c r="E193" s="50">
        <v>0</v>
      </c>
      <c r="F193" s="50">
        <v>0</v>
      </c>
      <c r="G193" s="50">
        <v>0</v>
      </c>
      <c r="H193" s="51">
        <v>0</v>
      </c>
    </row>
    <row r="194" spans="1:8" ht="20.25" x14ac:dyDescent="0.3">
      <c r="A194" s="78"/>
      <c r="B194" s="73"/>
      <c r="C194" s="70"/>
      <c r="D194" s="54" t="s">
        <v>17</v>
      </c>
      <c r="E194" s="50">
        <v>0</v>
      </c>
      <c r="F194" s="50">
        <v>0</v>
      </c>
      <c r="G194" s="50">
        <v>0</v>
      </c>
      <c r="H194" s="51">
        <v>0</v>
      </c>
    </row>
    <row r="195" spans="1:8" ht="20.25" x14ac:dyDescent="0.3">
      <c r="A195" s="78"/>
      <c r="B195" s="74"/>
      <c r="C195" s="71"/>
      <c r="D195" s="24" t="s">
        <v>16</v>
      </c>
      <c r="E195" s="50">
        <v>0</v>
      </c>
      <c r="F195" s="50">
        <v>0</v>
      </c>
      <c r="G195" s="50">
        <v>0</v>
      </c>
      <c r="H195" s="51">
        <v>0</v>
      </c>
    </row>
    <row r="196" spans="1:8" ht="20.25" x14ac:dyDescent="0.3">
      <c r="A196" s="69" t="s">
        <v>75</v>
      </c>
      <c r="B196" s="72" t="s">
        <v>76</v>
      </c>
      <c r="C196" s="69" t="s">
        <v>52</v>
      </c>
      <c r="D196" s="54" t="s">
        <v>21</v>
      </c>
      <c r="E196" s="50">
        <v>206255.2</v>
      </c>
      <c r="F196" s="50">
        <f>F198+F199+F201+F202</f>
        <v>197524.6</v>
      </c>
      <c r="G196" s="50">
        <f>G198+G199+G201+G202</f>
        <v>192262.45579000001</v>
      </c>
      <c r="H196" s="51">
        <f t="shared" si="11"/>
        <v>97.33595501016076</v>
      </c>
    </row>
    <row r="197" spans="1:8" ht="20.25" x14ac:dyDescent="0.3">
      <c r="A197" s="78"/>
      <c r="B197" s="73"/>
      <c r="C197" s="70"/>
      <c r="D197" s="24" t="s">
        <v>16</v>
      </c>
      <c r="E197" s="50">
        <v>206255.2</v>
      </c>
      <c r="F197" s="50">
        <f>F198+F200+F203</f>
        <v>197524.6</v>
      </c>
      <c r="G197" s="50">
        <f>G198+G200+G203</f>
        <v>192262.45579000001</v>
      </c>
      <c r="H197" s="51">
        <f t="shared" si="11"/>
        <v>97.33595501016076</v>
      </c>
    </row>
    <row r="198" spans="1:8" ht="20.25" x14ac:dyDescent="0.3">
      <c r="A198" s="78"/>
      <c r="B198" s="73"/>
      <c r="C198" s="70"/>
      <c r="D198" s="54" t="s">
        <v>20</v>
      </c>
      <c r="E198" s="50">
        <v>116254.7</v>
      </c>
      <c r="F198" s="50">
        <v>107524.1</v>
      </c>
      <c r="G198" s="50">
        <v>102262.48079</v>
      </c>
      <c r="H198" s="51">
        <f t="shared" si="11"/>
        <v>95.106567541602288</v>
      </c>
    </row>
    <row r="199" spans="1:8" ht="20.25" x14ac:dyDescent="0.3">
      <c r="A199" s="78"/>
      <c r="B199" s="73"/>
      <c r="C199" s="70"/>
      <c r="D199" s="54" t="s">
        <v>19</v>
      </c>
      <c r="E199" s="50">
        <v>90000.5</v>
      </c>
      <c r="F199" s="50">
        <v>90000.5</v>
      </c>
      <c r="G199" s="50">
        <v>89999.975000000006</v>
      </c>
      <c r="H199" s="51">
        <f t="shared" si="11"/>
        <v>99.99941666990739</v>
      </c>
    </row>
    <row r="200" spans="1:8" ht="20.25" x14ac:dyDescent="0.3">
      <c r="A200" s="78"/>
      <c r="B200" s="73"/>
      <c r="C200" s="70"/>
      <c r="D200" s="24" t="s">
        <v>16</v>
      </c>
      <c r="E200" s="50">
        <v>90000.5</v>
      </c>
      <c r="F200" s="50">
        <f>F199</f>
        <v>90000.5</v>
      </c>
      <c r="G200" s="50">
        <f>G199</f>
        <v>89999.975000000006</v>
      </c>
      <c r="H200" s="51">
        <f t="shared" si="11"/>
        <v>99.99941666990739</v>
      </c>
    </row>
    <row r="201" spans="1:8" ht="20.25" x14ac:dyDescent="0.3">
      <c r="A201" s="78"/>
      <c r="B201" s="73"/>
      <c r="C201" s="70"/>
      <c r="D201" s="54" t="s">
        <v>18</v>
      </c>
      <c r="E201" s="50">
        <v>0</v>
      </c>
      <c r="F201" s="50">
        <v>0</v>
      </c>
      <c r="G201" s="50">
        <v>0</v>
      </c>
      <c r="H201" s="51">
        <v>0</v>
      </c>
    </row>
    <row r="202" spans="1:8" ht="20.25" x14ac:dyDescent="0.3">
      <c r="A202" s="78"/>
      <c r="B202" s="73"/>
      <c r="C202" s="70"/>
      <c r="D202" s="54" t="s">
        <v>17</v>
      </c>
      <c r="E202" s="50">
        <v>0</v>
      </c>
      <c r="F202" s="50">
        <v>0</v>
      </c>
      <c r="G202" s="50">
        <v>0</v>
      </c>
      <c r="H202" s="51">
        <v>0</v>
      </c>
    </row>
    <row r="203" spans="1:8" ht="20.25" x14ac:dyDescent="0.3">
      <c r="A203" s="79"/>
      <c r="B203" s="74"/>
      <c r="C203" s="71"/>
      <c r="D203" s="24" t="s">
        <v>16</v>
      </c>
      <c r="E203" s="50">
        <v>0</v>
      </c>
      <c r="F203" s="50">
        <v>0</v>
      </c>
      <c r="G203" s="50">
        <v>0</v>
      </c>
      <c r="H203" s="51">
        <v>0</v>
      </c>
    </row>
    <row r="204" spans="1:8" ht="20.25" x14ac:dyDescent="0.3">
      <c r="A204" s="69" t="s">
        <v>25</v>
      </c>
      <c r="B204" s="72" t="s">
        <v>24</v>
      </c>
      <c r="C204" s="69" t="s">
        <v>34</v>
      </c>
      <c r="D204" s="54" t="s">
        <v>21</v>
      </c>
      <c r="E204" s="50">
        <v>81825719.099999994</v>
      </c>
      <c r="F204" s="50">
        <f>F212+F220+F228</f>
        <v>83085360.23063001</v>
      </c>
      <c r="G204" s="50">
        <f>G212+G220+G228</f>
        <v>81401630.789829999</v>
      </c>
      <c r="H204" s="51">
        <f t="shared" si="11"/>
        <v>97.973494444597364</v>
      </c>
    </row>
    <row r="205" spans="1:8" ht="20.25" x14ac:dyDescent="0.3">
      <c r="A205" s="70"/>
      <c r="B205" s="73"/>
      <c r="C205" s="70"/>
      <c r="D205" s="24" t="s">
        <v>16</v>
      </c>
      <c r="E205" s="50">
        <v>37946244.299999997</v>
      </c>
      <c r="F205" s="50">
        <f t="shared" ref="F205:G211" si="13">F213+F221+F229+F237</f>
        <v>38652426.930630006</v>
      </c>
      <c r="G205" s="50">
        <f t="shared" si="13"/>
        <v>38492877.352589995</v>
      </c>
      <c r="H205" s="51">
        <f t="shared" ref="H205:H268" si="14">G205/F205*100</f>
        <v>99.587219766752668</v>
      </c>
    </row>
    <row r="206" spans="1:8" ht="20.25" x14ac:dyDescent="0.3">
      <c r="A206" s="70"/>
      <c r="B206" s="73"/>
      <c r="C206" s="70"/>
      <c r="D206" s="54" t="s">
        <v>20</v>
      </c>
      <c r="E206" s="50">
        <v>35946510</v>
      </c>
      <c r="F206" s="50">
        <f t="shared" si="13"/>
        <v>36648584.930629998</v>
      </c>
      <c r="G206" s="50">
        <f t="shared" si="13"/>
        <v>36521182.888640001</v>
      </c>
      <c r="H206" s="51">
        <f t="shared" si="14"/>
        <v>99.652368455068185</v>
      </c>
    </row>
    <row r="207" spans="1:8" ht="20.25" x14ac:dyDescent="0.3">
      <c r="A207" s="70"/>
      <c r="B207" s="73"/>
      <c r="C207" s="70"/>
      <c r="D207" s="54" t="s">
        <v>19</v>
      </c>
      <c r="E207" s="50">
        <v>1999734.3</v>
      </c>
      <c r="F207" s="50">
        <f t="shared" si="13"/>
        <v>2003842</v>
      </c>
      <c r="G207" s="50">
        <f t="shared" si="13"/>
        <v>1971694.4639499998</v>
      </c>
      <c r="H207" s="51">
        <f t="shared" si="14"/>
        <v>98.395705048102585</v>
      </c>
    </row>
    <row r="208" spans="1:8" ht="20.25" x14ac:dyDescent="0.3">
      <c r="A208" s="70"/>
      <c r="B208" s="73"/>
      <c r="C208" s="70"/>
      <c r="D208" s="24" t="s">
        <v>16</v>
      </c>
      <c r="E208" s="50">
        <v>1999734.3</v>
      </c>
      <c r="F208" s="50">
        <f t="shared" si="13"/>
        <v>2003842</v>
      </c>
      <c r="G208" s="50">
        <f t="shared" si="13"/>
        <v>1971694.4639499998</v>
      </c>
      <c r="H208" s="51">
        <f t="shared" si="14"/>
        <v>98.395705048102585</v>
      </c>
    </row>
    <row r="209" spans="1:8" ht="20.25" x14ac:dyDescent="0.3">
      <c r="A209" s="70"/>
      <c r="B209" s="73"/>
      <c r="C209" s="70"/>
      <c r="D209" s="54" t="s">
        <v>18</v>
      </c>
      <c r="E209" s="50">
        <v>3261.3</v>
      </c>
      <c r="F209" s="50">
        <f t="shared" si="13"/>
        <v>2943.8</v>
      </c>
      <c r="G209" s="50">
        <f t="shared" si="13"/>
        <v>2910.9057699999998</v>
      </c>
      <c r="H209" s="51">
        <f t="shared" si="14"/>
        <v>98.882592907126835</v>
      </c>
    </row>
    <row r="210" spans="1:8" ht="20.25" x14ac:dyDescent="0.3">
      <c r="A210" s="70"/>
      <c r="B210" s="73"/>
      <c r="C210" s="70"/>
      <c r="D210" s="54" t="s">
        <v>17</v>
      </c>
      <c r="E210" s="50">
        <v>43876213.5</v>
      </c>
      <c r="F210" s="50">
        <f>F218+F226+F234+F242</f>
        <v>44615213.100000009</v>
      </c>
      <c r="G210" s="50">
        <f t="shared" si="13"/>
        <v>43090565.899999999</v>
      </c>
      <c r="H210" s="51">
        <f t="shared" si="14"/>
        <v>96.582674173083788</v>
      </c>
    </row>
    <row r="211" spans="1:8" ht="20.25" x14ac:dyDescent="0.3">
      <c r="A211" s="70"/>
      <c r="B211" s="73"/>
      <c r="C211" s="71"/>
      <c r="D211" s="24" t="s">
        <v>16</v>
      </c>
      <c r="E211" s="50">
        <v>0</v>
      </c>
      <c r="F211" s="50">
        <f t="shared" si="13"/>
        <v>0</v>
      </c>
      <c r="G211" s="50">
        <f t="shared" si="13"/>
        <v>0</v>
      </c>
      <c r="H211" s="51">
        <v>0</v>
      </c>
    </row>
    <row r="212" spans="1:8" ht="20.25" x14ac:dyDescent="0.3">
      <c r="A212" s="70"/>
      <c r="B212" s="73"/>
      <c r="C212" s="69" t="s">
        <v>52</v>
      </c>
      <c r="D212" s="54" t="s">
        <v>21</v>
      </c>
      <c r="E212" s="50">
        <v>37928756.899999999</v>
      </c>
      <c r="F212" s="50">
        <f t="shared" ref="F212:G216" si="15">F236+F244+F252+F260+F268+F284+F300+F308+F316+F332+F348</f>
        <v>38451546.010630004</v>
      </c>
      <c r="G212" s="50">
        <f t="shared" si="15"/>
        <v>38292708.60244</v>
      </c>
      <c r="H212" s="51">
        <f t="shared" si="14"/>
        <v>99.586915417793364</v>
      </c>
    </row>
    <row r="213" spans="1:8" ht="20.25" x14ac:dyDescent="0.3">
      <c r="A213" s="70"/>
      <c r="B213" s="73"/>
      <c r="C213" s="70"/>
      <c r="D213" s="24" t="s">
        <v>16</v>
      </c>
      <c r="E213" s="50">
        <v>37928756.899999999</v>
      </c>
      <c r="F213" s="50">
        <f t="shared" si="15"/>
        <v>38451546.010630004</v>
      </c>
      <c r="G213" s="50">
        <f t="shared" si="15"/>
        <v>38292708.60244</v>
      </c>
      <c r="H213" s="51">
        <f t="shared" si="14"/>
        <v>99.586915417793364</v>
      </c>
    </row>
    <row r="214" spans="1:8" ht="20.25" x14ac:dyDescent="0.3">
      <c r="A214" s="70"/>
      <c r="B214" s="73"/>
      <c r="C214" s="70"/>
      <c r="D214" s="54" t="s">
        <v>20</v>
      </c>
      <c r="E214" s="50">
        <v>35929022.600000001</v>
      </c>
      <c r="F214" s="50">
        <f t="shared" si="15"/>
        <v>36451811.71063</v>
      </c>
      <c r="G214" s="50">
        <f t="shared" si="15"/>
        <v>36325121.838490002</v>
      </c>
      <c r="H214" s="51">
        <f t="shared" si="14"/>
        <v>99.652445609162811</v>
      </c>
    </row>
    <row r="215" spans="1:8" ht="20.25" x14ac:dyDescent="0.3">
      <c r="A215" s="70"/>
      <c r="B215" s="73"/>
      <c r="C215" s="70"/>
      <c r="D215" s="54" t="s">
        <v>19</v>
      </c>
      <c r="E215" s="50">
        <v>1999734.3</v>
      </c>
      <c r="F215" s="50">
        <f t="shared" si="15"/>
        <v>1999734.3</v>
      </c>
      <c r="G215" s="50">
        <f t="shared" si="15"/>
        <v>1967586.7639499998</v>
      </c>
      <c r="H215" s="51">
        <f t="shared" si="14"/>
        <v>98.392409629119214</v>
      </c>
    </row>
    <row r="216" spans="1:8" ht="20.25" x14ac:dyDescent="0.3">
      <c r="A216" s="70"/>
      <c r="B216" s="73"/>
      <c r="C216" s="70"/>
      <c r="D216" s="24" t="s">
        <v>16</v>
      </c>
      <c r="E216" s="50">
        <v>1999734.3</v>
      </c>
      <c r="F216" s="50">
        <f t="shared" si="15"/>
        <v>1999734.3</v>
      </c>
      <c r="G216" s="50">
        <f t="shared" si="15"/>
        <v>1967586.7639499998</v>
      </c>
      <c r="H216" s="51">
        <f t="shared" si="14"/>
        <v>98.392409629119214</v>
      </c>
    </row>
    <row r="217" spans="1:8" ht="20.25" x14ac:dyDescent="0.3">
      <c r="A217" s="70"/>
      <c r="B217" s="73"/>
      <c r="C217" s="70"/>
      <c r="D217" s="54" t="s">
        <v>18</v>
      </c>
      <c r="E217" s="50">
        <v>0</v>
      </c>
      <c r="F217" s="50">
        <f t="shared" ref="F217:G219" si="16">F241+F249+F257+F265+F273+F289+F305+F313+F321+F337+F353</f>
        <v>0</v>
      </c>
      <c r="G217" s="50">
        <f t="shared" si="16"/>
        <v>0</v>
      </c>
      <c r="H217" s="51">
        <v>0</v>
      </c>
    </row>
    <row r="218" spans="1:8" ht="20.25" x14ac:dyDescent="0.3">
      <c r="A218" s="70"/>
      <c r="B218" s="73"/>
      <c r="C218" s="70"/>
      <c r="D218" s="54" t="s">
        <v>17</v>
      </c>
      <c r="E218" s="50">
        <v>0</v>
      </c>
      <c r="F218" s="50">
        <f t="shared" si="16"/>
        <v>0</v>
      </c>
      <c r="G218" s="50">
        <f t="shared" si="16"/>
        <v>0</v>
      </c>
      <c r="H218" s="51">
        <v>0</v>
      </c>
    </row>
    <row r="219" spans="1:8" ht="20.25" x14ac:dyDescent="0.3">
      <c r="A219" s="70"/>
      <c r="B219" s="73"/>
      <c r="C219" s="71"/>
      <c r="D219" s="24" t="s">
        <v>16</v>
      </c>
      <c r="E219" s="50">
        <v>0</v>
      </c>
      <c r="F219" s="50">
        <f t="shared" si="16"/>
        <v>0</v>
      </c>
      <c r="G219" s="50">
        <f t="shared" si="16"/>
        <v>0</v>
      </c>
      <c r="H219" s="51">
        <v>0</v>
      </c>
    </row>
    <row r="220" spans="1:8" ht="20.25" x14ac:dyDescent="0.3">
      <c r="A220" s="70"/>
      <c r="B220" s="73"/>
      <c r="C220" s="69" t="s">
        <v>77</v>
      </c>
      <c r="D220" s="54" t="s">
        <v>21</v>
      </c>
      <c r="E220" s="50">
        <v>20748.7</v>
      </c>
      <c r="F220" s="50">
        <f>F292</f>
        <v>18601.12</v>
      </c>
      <c r="G220" s="50">
        <f>G292</f>
        <v>18356.287390000001</v>
      </c>
      <c r="H220" s="51">
        <f t="shared" si="14"/>
        <v>98.683774901726366</v>
      </c>
    </row>
    <row r="221" spans="1:8" ht="20.25" x14ac:dyDescent="0.3">
      <c r="A221" s="70"/>
      <c r="B221" s="73"/>
      <c r="C221" s="70"/>
      <c r="D221" s="24" t="s">
        <v>16</v>
      </c>
      <c r="E221" s="50">
        <v>17487.400000000001</v>
      </c>
      <c r="F221" s="50">
        <f t="shared" ref="F221:G227" si="17">F293</f>
        <v>15657.32</v>
      </c>
      <c r="G221" s="50">
        <f t="shared" si="17"/>
        <v>15445.38162</v>
      </c>
      <c r="H221" s="51">
        <f t="shared" si="14"/>
        <v>98.646394274371346</v>
      </c>
    </row>
    <row r="222" spans="1:8" ht="20.25" x14ac:dyDescent="0.3">
      <c r="A222" s="70"/>
      <c r="B222" s="73"/>
      <c r="C222" s="70"/>
      <c r="D222" s="54" t="s">
        <v>20</v>
      </c>
      <c r="E222" s="50">
        <v>17487.400000000001</v>
      </c>
      <c r="F222" s="50">
        <f t="shared" si="17"/>
        <v>15657.32</v>
      </c>
      <c r="G222" s="50">
        <f t="shared" si="17"/>
        <v>15445.38162</v>
      </c>
      <c r="H222" s="51">
        <f t="shared" si="14"/>
        <v>98.646394274371346</v>
      </c>
    </row>
    <row r="223" spans="1:8" ht="20.25" x14ac:dyDescent="0.3">
      <c r="A223" s="70"/>
      <c r="B223" s="73"/>
      <c r="C223" s="70"/>
      <c r="D223" s="54" t="s">
        <v>19</v>
      </c>
      <c r="E223" s="50">
        <v>0</v>
      </c>
      <c r="F223" s="50">
        <f t="shared" si="17"/>
        <v>0</v>
      </c>
      <c r="G223" s="50">
        <f t="shared" si="17"/>
        <v>0</v>
      </c>
      <c r="H223" s="51">
        <v>0</v>
      </c>
    </row>
    <row r="224" spans="1:8" ht="20.25" x14ac:dyDescent="0.3">
      <c r="A224" s="70"/>
      <c r="B224" s="73"/>
      <c r="C224" s="70"/>
      <c r="D224" s="24" t="s">
        <v>16</v>
      </c>
      <c r="E224" s="50">
        <v>0</v>
      </c>
      <c r="F224" s="50">
        <f t="shared" si="17"/>
        <v>0</v>
      </c>
      <c r="G224" s="50">
        <f t="shared" si="17"/>
        <v>0</v>
      </c>
      <c r="H224" s="51">
        <v>0</v>
      </c>
    </row>
    <row r="225" spans="1:8" ht="20.25" x14ac:dyDescent="0.3">
      <c r="A225" s="70"/>
      <c r="B225" s="73"/>
      <c r="C225" s="70"/>
      <c r="D225" s="54" t="s">
        <v>18</v>
      </c>
      <c r="E225" s="50">
        <v>3261.3</v>
      </c>
      <c r="F225" s="50">
        <f t="shared" si="17"/>
        <v>2943.8</v>
      </c>
      <c r="G225" s="50">
        <f t="shared" si="17"/>
        <v>2910.9057699999998</v>
      </c>
      <c r="H225" s="51">
        <f t="shared" si="14"/>
        <v>98.882592907126835</v>
      </c>
    </row>
    <row r="226" spans="1:8" ht="20.25" x14ac:dyDescent="0.3">
      <c r="A226" s="70"/>
      <c r="B226" s="73"/>
      <c r="C226" s="70"/>
      <c r="D226" s="54" t="s">
        <v>17</v>
      </c>
      <c r="E226" s="50">
        <v>0</v>
      </c>
      <c r="F226" s="50">
        <f t="shared" si="17"/>
        <v>0</v>
      </c>
      <c r="G226" s="50">
        <f t="shared" si="17"/>
        <v>0</v>
      </c>
      <c r="H226" s="51">
        <v>0</v>
      </c>
    </row>
    <row r="227" spans="1:8" ht="20.25" x14ac:dyDescent="0.3">
      <c r="A227" s="70"/>
      <c r="B227" s="73"/>
      <c r="C227" s="71"/>
      <c r="D227" s="24" t="s">
        <v>16</v>
      </c>
      <c r="E227" s="50">
        <v>0</v>
      </c>
      <c r="F227" s="50">
        <f t="shared" si="17"/>
        <v>0</v>
      </c>
      <c r="G227" s="50">
        <f t="shared" si="17"/>
        <v>0</v>
      </c>
      <c r="H227" s="51">
        <v>0</v>
      </c>
    </row>
    <row r="228" spans="1:8" ht="20.25" x14ac:dyDescent="0.3">
      <c r="A228" s="70"/>
      <c r="B228" s="73"/>
      <c r="C228" s="69" t="s">
        <v>51</v>
      </c>
      <c r="D228" s="54" t="s">
        <v>21</v>
      </c>
      <c r="E228" s="50">
        <v>43876213.5</v>
      </c>
      <c r="F228" s="50">
        <f>F340</f>
        <v>44615213.100000009</v>
      </c>
      <c r="G228" s="50">
        <f>G340</f>
        <v>43090565.899999999</v>
      </c>
      <c r="H228" s="51">
        <f t="shared" si="14"/>
        <v>96.582674173083788</v>
      </c>
    </row>
    <row r="229" spans="1:8" ht="20.25" x14ac:dyDescent="0.3">
      <c r="A229" s="70"/>
      <c r="B229" s="73"/>
      <c r="C229" s="70"/>
      <c r="D229" s="24" t="s">
        <v>16</v>
      </c>
      <c r="E229" s="50">
        <v>0</v>
      </c>
      <c r="F229" s="50">
        <f t="shared" ref="F229:G235" si="18">F341</f>
        <v>0</v>
      </c>
      <c r="G229" s="50">
        <f t="shared" si="18"/>
        <v>0</v>
      </c>
      <c r="H229" s="51">
        <v>0</v>
      </c>
    </row>
    <row r="230" spans="1:8" ht="20.25" x14ac:dyDescent="0.3">
      <c r="A230" s="70"/>
      <c r="B230" s="73"/>
      <c r="C230" s="70"/>
      <c r="D230" s="54" t="s">
        <v>20</v>
      </c>
      <c r="E230" s="50">
        <v>0</v>
      </c>
      <c r="F230" s="50">
        <f t="shared" si="18"/>
        <v>0</v>
      </c>
      <c r="G230" s="50">
        <f t="shared" si="18"/>
        <v>0</v>
      </c>
      <c r="H230" s="51">
        <v>0</v>
      </c>
    </row>
    <row r="231" spans="1:8" ht="20.25" x14ac:dyDescent="0.3">
      <c r="A231" s="70"/>
      <c r="B231" s="73"/>
      <c r="C231" s="70"/>
      <c r="D231" s="54" t="s">
        <v>19</v>
      </c>
      <c r="E231" s="50">
        <v>0</v>
      </c>
      <c r="F231" s="50">
        <f t="shared" si="18"/>
        <v>0</v>
      </c>
      <c r="G231" s="50">
        <f t="shared" si="18"/>
        <v>0</v>
      </c>
      <c r="H231" s="51">
        <v>0</v>
      </c>
    </row>
    <row r="232" spans="1:8" ht="20.25" x14ac:dyDescent="0.3">
      <c r="A232" s="70"/>
      <c r="B232" s="73"/>
      <c r="C232" s="70"/>
      <c r="D232" s="24" t="s">
        <v>16</v>
      </c>
      <c r="E232" s="50">
        <v>0</v>
      </c>
      <c r="F232" s="50">
        <f t="shared" si="18"/>
        <v>0</v>
      </c>
      <c r="G232" s="50">
        <f t="shared" si="18"/>
        <v>0</v>
      </c>
      <c r="H232" s="51">
        <v>0</v>
      </c>
    </row>
    <row r="233" spans="1:8" ht="20.25" x14ac:dyDescent="0.3">
      <c r="A233" s="70"/>
      <c r="B233" s="73"/>
      <c r="C233" s="70"/>
      <c r="D233" s="54" t="s">
        <v>18</v>
      </c>
      <c r="E233" s="50">
        <v>0</v>
      </c>
      <c r="F233" s="50">
        <f t="shared" si="18"/>
        <v>0</v>
      </c>
      <c r="G233" s="50">
        <f t="shared" si="18"/>
        <v>0</v>
      </c>
      <c r="H233" s="51">
        <v>0</v>
      </c>
    </row>
    <row r="234" spans="1:8" ht="20.25" x14ac:dyDescent="0.3">
      <c r="A234" s="70"/>
      <c r="B234" s="73"/>
      <c r="C234" s="70"/>
      <c r="D234" s="54" t="s">
        <v>17</v>
      </c>
      <c r="E234" s="50">
        <v>43876213.5</v>
      </c>
      <c r="F234" s="50">
        <f>F346</f>
        <v>44615213.100000009</v>
      </c>
      <c r="G234" s="50">
        <f t="shared" si="18"/>
        <v>43090565.899999999</v>
      </c>
      <c r="H234" s="51">
        <f t="shared" si="14"/>
        <v>96.582674173083788</v>
      </c>
    </row>
    <row r="235" spans="1:8" ht="20.25" x14ac:dyDescent="0.3">
      <c r="A235" s="71"/>
      <c r="B235" s="74"/>
      <c r="C235" s="71"/>
      <c r="D235" s="24" t="s">
        <v>16</v>
      </c>
      <c r="E235" s="50">
        <v>0</v>
      </c>
      <c r="F235" s="50">
        <f t="shared" si="18"/>
        <v>0</v>
      </c>
      <c r="G235" s="50">
        <f t="shared" si="18"/>
        <v>0</v>
      </c>
      <c r="H235" s="51">
        <v>0</v>
      </c>
    </row>
    <row r="236" spans="1:8" ht="20.25" x14ac:dyDescent="0.3">
      <c r="A236" s="69" t="s">
        <v>23</v>
      </c>
      <c r="B236" s="72" t="s">
        <v>78</v>
      </c>
      <c r="C236" s="69" t="s">
        <v>52</v>
      </c>
      <c r="D236" s="54" t="s">
        <v>21</v>
      </c>
      <c r="E236" s="50">
        <v>190743.5</v>
      </c>
      <c r="F236" s="51">
        <f>F237</f>
        <v>185223.6</v>
      </c>
      <c r="G236" s="51">
        <f>G237</f>
        <v>184723.36853000001</v>
      </c>
      <c r="H236" s="51">
        <f t="shared" si="14"/>
        <v>99.729931029307281</v>
      </c>
    </row>
    <row r="237" spans="1:8" ht="20.25" x14ac:dyDescent="0.3">
      <c r="A237" s="70"/>
      <c r="B237" s="73"/>
      <c r="C237" s="70"/>
      <c r="D237" s="24" t="s">
        <v>16</v>
      </c>
      <c r="E237" s="50">
        <v>190743.5</v>
      </c>
      <c r="F237" s="51">
        <f>F238+F239</f>
        <v>185223.6</v>
      </c>
      <c r="G237" s="51">
        <f>G238+G239</f>
        <v>184723.36853000001</v>
      </c>
      <c r="H237" s="51">
        <f t="shared" si="14"/>
        <v>99.729931029307281</v>
      </c>
    </row>
    <row r="238" spans="1:8" ht="20.25" x14ac:dyDescent="0.3">
      <c r="A238" s="70"/>
      <c r="B238" s="73"/>
      <c r="C238" s="70"/>
      <c r="D238" s="54" t="s">
        <v>20</v>
      </c>
      <c r="E238" s="50">
        <v>186635.8</v>
      </c>
      <c r="F238" s="51">
        <v>181115.9</v>
      </c>
      <c r="G238" s="51">
        <v>180615.66853</v>
      </c>
      <c r="H238" s="51">
        <f t="shared" si="14"/>
        <v>99.723805877893653</v>
      </c>
    </row>
    <row r="239" spans="1:8" ht="20.25" x14ac:dyDescent="0.3">
      <c r="A239" s="70"/>
      <c r="B239" s="73"/>
      <c r="C239" s="70"/>
      <c r="D239" s="54" t="s">
        <v>19</v>
      </c>
      <c r="E239" s="50">
        <v>4107.7</v>
      </c>
      <c r="F239" s="51">
        <v>4107.7</v>
      </c>
      <c r="G239" s="51">
        <v>4107.7</v>
      </c>
      <c r="H239" s="51">
        <f t="shared" si="14"/>
        <v>100</v>
      </c>
    </row>
    <row r="240" spans="1:8" ht="20.25" x14ac:dyDescent="0.3">
      <c r="A240" s="70"/>
      <c r="B240" s="73"/>
      <c r="C240" s="70"/>
      <c r="D240" s="24" t="s">
        <v>16</v>
      </c>
      <c r="E240" s="50">
        <v>4107.7</v>
      </c>
      <c r="F240" s="51">
        <f>F239</f>
        <v>4107.7</v>
      </c>
      <c r="G240" s="51">
        <f>G239</f>
        <v>4107.7</v>
      </c>
      <c r="H240" s="51">
        <f t="shared" si="14"/>
        <v>100</v>
      </c>
    </row>
    <row r="241" spans="1:8" ht="20.25" x14ac:dyDescent="0.3">
      <c r="A241" s="70"/>
      <c r="B241" s="73"/>
      <c r="C241" s="70"/>
      <c r="D241" s="54" t="s">
        <v>18</v>
      </c>
      <c r="E241" s="50">
        <v>0</v>
      </c>
      <c r="F241" s="51">
        <v>0</v>
      </c>
      <c r="G241" s="51">
        <v>0</v>
      </c>
      <c r="H241" s="51">
        <v>0</v>
      </c>
    </row>
    <row r="242" spans="1:8" ht="20.25" x14ac:dyDescent="0.3">
      <c r="A242" s="70"/>
      <c r="B242" s="73"/>
      <c r="C242" s="70"/>
      <c r="D242" s="54" t="s">
        <v>17</v>
      </c>
      <c r="E242" s="50">
        <v>0</v>
      </c>
      <c r="F242" s="51">
        <v>0</v>
      </c>
      <c r="G242" s="51">
        <v>0</v>
      </c>
      <c r="H242" s="51">
        <v>0</v>
      </c>
    </row>
    <row r="243" spans="1:8" ht="20.25" x14ac:dyDescent="0.3">
      <c r="A243" s="71"/>
      <c r="B243" s="74"/>
      <c r="C243" s="71"/>
      <c r="D243" s="24" t="s">
        <v>16</v>
      </c>
      <c r="E243" s="50">
        <v>0</v>
      </c>
      <c r="F243" s="50">
        <v>0</v>
      </c>
      <c r="G243" s="50">
        <v>0</v>
      </c>
      <c r="H243" s="51">
        <v>0</v>
      </c>
    </row>
    <row r="244" spans="1:8" ht="20.25" x14ac:dyDescent="0.3">
      <c r="A244" s="65" t="s">
        <v>22</v>
      </c>
      <c r="B244" s="75" t="s">
        <v>79</v>
      </c>
      <c r="C244" s="65" t="s">
        <v>52</v>
      </c>
      <c r="D244" s="54" t="s">
        <v>21</v>
      </c>
      <c r="E244" s="50">
        <v>8239245.5</v>
      </c>
      <c r="F244" s="50">
        <f>F245</f>
        <v>8638061.0920599997</v>
      </c>
      <c r="G244" s="50">
        <f>G245</f>
        <v>8591514.6030299999</v>
      </c>
      <c r="H244" s="51">
        <f t="shared" si="14"/>
        <v>99.461146563633534</v>
      </c>
    </row>
    <row r="245" spans="1:8" ht="20.25" x14ac:dyDescent="0.3">
      <c r="A245" s="65"/>
      <c r="B245" s="76"/>
      <c r="C245" s="65"/>
      <c r="D245" s="24" t="s">
        <v>16</v>
      </c>
      <c r="E245" s="50">
        <v>8239245.5</v>
      </c>
      <c r="F245" s="50">
        <f>F246+F247</f>
        <v>8638061.0920599997</v>
      </c>
      <c r="G245" s="50">
        <f>G246+G247</f>
        <v>8591514.6030299999</v>
      </c>
      <c r="H245" s="51">
        <f t="shared" si="14"/>
        <v>99.461146563633534</v>
      </c>
    </row>
    <row r="246" spans="1:8" ht="20.25" x14ac:dyDescent="0.3">
      <c r="A246" s="65"/>
      <c r="B246" s="76"/>
      <c r="C246" s="65"/>
      <c r="D246" s="54" t="s">
        <v>20</v>
      </c>
      <c r="E246" s="50">
        <v>7978193.2999999998</v>
      </c>
      <c r="F246" s="50">
        <v>8377008.8920600004</v>
      </c>
      <c r="G246" s="50">
        <v>8330623.2059699995</v>
      </c>
      <c r="H246" s="51">
        <f t="shared" si="14"/>
        <v>99.446273882626926</v>
      </c>
    </row>
    <row r="247" spans="1:8" ht="20.25" x14ac:dyDescent="0.3">
      <c r="A247" s="65"/>
      <c r="B247" s="76"/>
      <c r="C247" s="65"/>
      <c r="D247" s="54" t="s">
        <v>19</v>
      </c>
      <c r="E247" s="50">
        <v>261052.2</v>
      </c>
      <c r="F247" s="50">
        <v>261052.2</v>
      </c>
      <c r="G247" s="50">
        <v>260891.39705999999</v>
      </c>
      <c r="H247" s="51">
        <f t="shared" si="14"/>
        <v>99.93840199776136</v>
      </c>
    </row>
    <row r="248" spans="1:8" ht="20.25" x14ac:dyDescent="0.3">
      <c r="A248" s="65"/>
      <c r="B248" s="76"/>
      <c r="C248" s="65"/>
      <c r="D248" s="24" t="s">
        <v>16</v>
      </c>
      <c r="E248" s="50">
        <v>261052.2</v>
      </c>
      <c r="F248" s="50">
        <f>F247</f>
        <v>261052.2</v>
      </c>
      <c r="G248" s="50">
        <f>G247</f>
        <v>260891.39705999999</v>
      </c>
      <c r="H248" s="51">
        <f t="shared" si="14"/>
        <v>99.93840199776136</v>
      </c>
    </row>
    <row r="249" spans="1:8" ht="20.25" x14ac:dyDescent="0.3">
      <c r="A249" s="65"/>
      <c r="B249" s="76"/>
      <c r="C249" s="65"/>
      <c r="D249" s="54" t="s">
        <v>18</v>
      </c>
      <c r="E249" s="50">
        <v>0</v>
      </c>
      <c r="F249" s="50">
        <v>0</v>
      </c>
      <c r="G249" s="50">
        <v>0</v>
      </c>
      <c r="H249" s="50">
        <v>0</v>
      </c>
    </row>
    <row r="250" spans="1:8" ht="20.25" x14ac:dyDescent="0.3">
      <c r="A250" s="65"/>
      <c r="B250" s="76"/>
      <c r="C250" s="65"/>
      <c r="D250" s="54" t="s">
        <v>17</v>
      </c>
      <c r="E250" s="50">
        <v>0</v>
      </c>
      <c r="F250" s="50">
        <v>0</v>
      </c>
      <c r="G250" s="50">
        <v>0</v>
      </c>
      <c r="H250" s="50">
        <v>0</v>
      </c>
    </row>
    <row r="251" spans="1:8" ht="20.25" x14ac:dyDescent="0.3">
      <c r="A251" s="65"/>
      <c r="B251" s="77"/>
      <c r="C251" s="65"/>
      <c r="D251" s="24" t="s">
        <v>16</v>
      </c>
      <c r="E251" s="50">
        <v>0</v>
      </c>
      <c r="F251" s="50">
        <v>0</v>
      </c>
      <c r="G251" s="50">
        <v>0</v>
      </c>
      <c r="H251" s="50">
        <v>0</v>
      </c>
    </row>
    <row r="252" spans="1:8" ht="20.25" x14ac:dyDescent="0.3">
      <c r="A252" s="65" t="s">
        <v>80</v>
      </c>
      <c r="B252" s="66" t="s">
        <v>81</v>
      </c>
      <c r="C252" s="65" t="s">
        <v>52</v>
      </c>
      <c r="D252" s="54" t="s">
        <v>21</v>
      </c>
      <c r="E252" s="50">
        <v>770856.7</v>
      </c>
      <c r="F252" s="50">
        <f>F253</f>
        <v>797909.94044000003</v>
      </c>
      <c r="G252" s="50">
        <f>G253</f>
        <v>797909.90361000004</v>
      </c>
      <c r="H252" s="51">
        <f t="shared" si="14"/>
        <v>99.999995384190854</v>
      </c>
    </row>
    <row r="253" spans="1:8" ht="20.25" x14ac:dyDescent="0.3">
      <c r="A253" s="65"/>
      <c r="B253" s="67"/>
      <c r="C253" s="65"/>
      <c r="D253" s="24" t="s">
        <v>16</v>
      </c>
      <c r="E253" s="50">
        <v>770856.7</v>
      </c>
      <c r="F253" s="50">
        <f>F254</f>
        <v>797909.94044000003</v>
      </c>
      <c r="G253" s="50">
        <f>G254</f>
        <v>797909.90361000004</v>
      </c>
      <c r="H253" s="51">
        <f t="shared" si="14"/>
        <v>99.999995384190854</v>
      </c>
    </row>
    <row r="254" spans="1:8" ht="20.25" x14ac:dyDescent="0.3">
      <c r="A254" s="65"/>
      <c r="B254" s="67"/>
      <c r="C254" s="65"/>
      <c r="D254" s="54" t="s">
        <v>20</v>
      </c>
      <c r="E254" s="50">
        <v>770856.7</v>
      </c>
      <c r="F254" s="50">
        <v>797909.94044000003</v>
      </c>
      <c r="G254" s="50">
        <v>797909.90361000004</v>
      </c>
      <c r="H254" s="51">
        <f t="shared" si="14"/>
        <v>99.999995384190854</v>
      </c>
    </row>
    <row r="255" spans="1:8" ht="20.25" x14ac:dyDescent="0.3">
      <c r="A255" s="65"/>
      <c r="B255" s="67"/>
      <c r="C255" s="65"/>
      <c r="D255" s="54" t="s">
        <v>19</v>
      </c>
      <c r="E255" s="50">
        <v>0</v>
      </c>
      <c r="F255" s="50">
        <v>0</v>
      </c>
      <c r="G255" s="50">
        <v>0</v>
      </c>
      <c r="H255" s="50">
        <v>0</v>
      </c>
    </row>
    <row r="256" spans="1:8" ht="20.25" x14ac:dyDescent="0.3">
      <c r="A256" s="65"/>
      <c r="B256" s="67"/>
      <c r="C256" s="65"/>
      <c r="D256" s="24" t="s">
        <v>16</v>
      </c>
      <c r="E256" s="50">
        <v>0</v>
      </c>
      <c r="F256" s="50">
        <v>0</v>
      </c>
      <c r="G256" s="50">
        <v>0</v>
      </c>
      <c r="H256" s="50">
        <v>0</v>
      </c>
    </row>
    <row r="257" spans="1:8" ht="20.25" x14ac:dyDescent="0.3">
      <c r="A257" s="65"/>
      <c r="B257" s="67"/>
      <c r="C257" s="65"/>
      <c r="D257" s="54" t="s">
        <v>18</v>
      </c>
      <c r="E257" s="50">
        <v>0</v>
      </c>
      <c r="F257" s="50">
        <v>0</v>
      </c>
      <c r="G257" s="50">
        <v>0</v>
      </c>
      <c r="H257" s="50">
        <v>0</v>
      </c>
    </row>
    <row r="258" spans="1:8" ht="20.25" x14ac:dyDescent="0.3">
      <c r="A258" s="65"/>
      <c r="B258" s="67"/>
      <c r="C258" s="65"/>
      <c r="D258" s="54" t="s">
        <v>17</v>
      </c>
      <c r="E258" s="50">
        <v>0</v>
      </c>
      <c r="F258" s="50">
        <v>0</v>
      </c>
      <c r="G258" s="50">
        <v>0</v>
      </c>
      <c r="H258" s="50">
        <v>0</v>
      </c>
    </row>
    <row r="259" spans="1:8" ht="20.25" x14ac:dyDescent="0.3">
      <c r="A259" s="65"/>
      <c r="B259" s="68"/>
      <c r="C259" s="65"/>
      <c r="D259" s="24" t="s">
        <v>16</v>
      </c>
      <c r="E259" s="50">
        <v>0</v>
      </c>
      <c r="F259" s="50">
        <v>0</v>
      </c>
      <c r="G259" s="50">
        <v>0</v>
      </c>
      <c r="H259" s="50">
        <v>0</v>
      </c>
    </row>
    <row r="260" spans="1:8" ht="20.25" x14ac:dyDescent="0.3">
      <c r="A260" s="65" t="s">
        <v>82</v>
      </c>
      <c r="B260" s="66" t="s">
        <v>83</v>
      </c>
      <c r="C260" s="65" t="s">
        <v>52</v>
      </c>
      <c r="D260" s="54" t="s">
        <v>21</v>
      </c>
      <c r="E260" s="50">
        <v>646377.69999999995</v>
      </c>
      <c r="F260" s="50">
        <f>F261</f>
        <v>672126.3</v>
      </c>
      <c r="G260" s="50">
        <f>G261</f>
        <v>672126.3</v>
      </c>
      <c r="H260" s="51">
        <f t="shared" si="14"/>
        <v>100</v>
      </c>
    </row>
    <row r="261" spans="1:8" ht="20.25" x14ac:dyDescent="0.3">
      <c r="A261" s="65"/>
      <c r="B261" s="67"/>
      <c r="C261" s="65"/>
      <c r="D261" s="24" t="s">
        <v>16</v>
      </c>
      <c r="E261" s="50">
        <v>646377.69999999995</v>
      </c>
      <c r="F261" s="50">
        <f>F262</f>
        <v>672126.3</v>
      </c>
      <c r="G261" s="50">
        <f>G262</f>
        <v>672126.3</v>
      </c>
      <c r="H261" s="51">
        <f t="shared" si="14"/>
        <v>100</v>
      </c>
    </row>
    <row r="262" spans="1:8" ht="20.25" x14ac:dyDescent="0.3">
      <c r="A262" s="65"/>
      <c r="B262" s="67"/>
      <c r="C262" s="65"/>
      <c r="D262" s="54" t="s">
        <v>20</v>
      </c>
      <c r="E262" s="50">
        <v>646377.69999999995</v>
      </c>
      <c r="F262" s="50">
        <v>672126.3</v>
      </c>
      <c r="G262" s="50">
        <v>672126.3</v>
      </c>
      <c r="H262" s="51">
        <f t="shared" si="14"/>
        <v>100</v>
      </c>
    </row>
    <row r="263" spans="1:8" ht="20.25" x14ac:dyDescent="0.3">
      <c r="A263" s="65"/>
      <c r="B263" s="67"/>
      <c r="C263" s="65"/>
      <c r="D263" s="54" t="s">
        <v>19</v>
      </c>
      <c r="E263" s="50">
        <v>0</v>
      </c>
      <c r="F263" s="50">
        <v>0</v>
      </c>
      <c r="G263" s="50">
        <v>0</v>
      </c>
      <c r="H263" s="50">
        <v>0</v>
      </c>
    </row>
    <row r="264" spans="1:8" ht="20.25" x14ac:dyDescent="0.3">
      <c r="A264" s="65"/>
      <c r="B264" s="67"/>
      <c r="C264" s="65"/>
      <c r="D264" s="24" t="s">
        <v>16</v>
      </c>
      <c r="E264" s="50">
        <v>0</v>
      </c>
      <c r="F264" s="50">
        <v>0</v>
      </c>
      <c r="G264" s="50">
        <v>0</v>
      </c>
      <c r="H264" s="50">
        <v>0</v>
      </c>
    </row>
    <row r="265" spans="1:8" ht="20.25" x14ac:dyDescent="0.3">
      <c r="A265" s="65"/>
      <c r="B265" s="67"/>
      <c r="C265" s="65"/>
      <c r="D265" s="54" t="s">
        <v>18</v>
      </c>
      <c r="E265" s="50">
        <v>0</v>
      </c>
      <c r="F265" s="50">
        <v>0</v>
      </c>
      <c r="G265" s="50">
        <v>0</v>
      </c>
      <c r="H265" s="50">
        <v>0</v>
      </c>
    </row>
    <row r="266" spans="1:8" ht="20.25" x14ac:dyDescent="0.3">
      <c r="A266" s="65"/>
      <c r="B266" s="67"/>
      <c r="C266" s="65"/>
      <c r="D266" s="54" t="s">
        <v>17</v>
      </c>
      <c r="E266" s="50">
        <v>0</v>
      </c>
      <c r="F266" s="50">
        <v>0</v>
      </c>
      <c r="G266" s="50">
        <v>0</v>
      </c>
      <c r="H266" s="50">
        <v>0</v>
      </c>
    </row>
    <row r="267" spans="1:8" ht="20.25" x14ac:dyDescent="0.3">
      <c r="A267" s="65"/>
      <c r="B267" s="68"/>
      <c r="C267" s="65"/>
      <c r="D267" s="24" t="s">
        <v>16</v>
      </c>
      <c r="E267" s="50">
        <v>0</v>
      </c>
      <c r="F267" s="50">
        <v>0</v>
      </c>
      <c r="G267" s="50">
        <v>0</v>
      </c>
      <c r="H267" s="50">
        <v>0</v>
      </c>
    </row>
    <row r="268" spans="1:8" ht="20.25" x14ac:dyDescent="0.3">
      <c r="A268" s="65" t="s">
        <v>84</v>
      </c>
      <c r="B268" s="66" t="s">
        <v>85</v>
      </c>
      <c r="C268" s="65" t="s">
        <v>52</v>
      </c>
      <c r="D268" s="54" t="s">
        <v>21</v>
      </c>
      <c r="E268" s="50">
        <v>155915.1</v>
      </c>
      <c r="F268" s="50">
        <f>F269</f>
        <v>156211.75</v>
      </c>
      <c r="G268" s="50">
        <f>G269</f>
        <v>156211.75</v>
      </c>
      <c r="H268" s="51">
        <f t="shared" si="14"/>
        <v>100</v>
      </c>
    </row>
    <row r="269" spans="1:8" ht="20.25" x14ac:dyDescent="0.3">
      <c r="A269" s="65"/>
      <c r="B269" s="67"/>
      <c r="C269" s="65"/>
      <c r="D269" s="24" t="s">
        <v>16</v>
      </c>
      <c r="E269" s="50">
        <v>155915.1</v>
      </c>
      <c r="F269" s="50">
        <f>F270+F271</f>
        <v>156211.75</v>
      </c>
      <c r="G269" s="50">
        <f>G270+G271</f>
        <v>156211.75</v>
      </c>
      <c r="H269" s="51">
        <f t="shared" ref="H269:H332" si="19">G269/F269*100</f>
        <v>100</v>
      </c>
    </row>
    <row r="270" spans="1:8" ht="20.25" x14ac:dyDescent="0.3">
      <c r="A270" s="65"/>
      <c r="B270" s="67"/>
      <c r="C270" s="65"/>
      <c r="D270" s="54" t="s">
        <v>20</v>
      </c>
      <c r="E270" s="50">
        <v>98265.600000000006</v>
      </c>
      <c r="F270" s="50">
        <v>98562.25</v>
      </c>
      <c r="G270" s="50">
        <v>98562.25</v>
      </c>
      <c r="H270" s="51">
        <f t="shared" si="19"/>
        <v>100</v>
      </c>
    </row>
    <row r="271" spans="1:8" ht="20.25" x14ac:dyDescent="0.3">
      <c r="A271" s="65"/>
      <c r="B271" s="67"/>
      <c r="C271" s="65"/>
      <c r="D271" s="54" t="s">
        <v>19</v>
      </c>
      <c r="E271" s="50">
        <v>57649.5</v>
      </c>
      <c r="F271" s="50">
        <v>57649.5</v>
      </c>
      <c r="G271" s="50">
        <v>57649.5</v>
      </c>
      <c r="H271" s="51">
        <f t="shared" si="19"/>
        <v>100</v>
      </c>
    </row>
    <row r="272" spans="1:8" ht="20.25" x14ac:dyDescent="0.3">
      <c r="A272" s="65"/>
      <c r="B272" s="67"/>
      <c r="C272" s="65"/>
      <c r="D272" s="24" t="s">
        <v>16</v>
      </c>
      <c r="E272" s="50">
        <v>57649.5</v>
      </c>
      <c r="F272" s="50">
        <v>57649.5</v>
      </c>
      <c r="G272" s="50">
        <v>57649.5</v>
      </c>
      <c r="H272" s="51">
        <f t="shared" si="19"/>
        <v>100</v>
      </c>
    </row>
    <row r="273" spans="1:8" ht="20.25" x14ac:dyDescent="0.3">
      <c r="A273" s="65"/>
      <c r="B273" s="67"/>
      <c r="C273" s="65"/>
      <c r="D273" s="54" t="s">
        <v>18</v>
      </c>
      <c r="E273" s="50">
        <v>0</v>
      </c>
      <c r="F273" s="50">
        <v>0</v>
      </c>
      <c r="G273" s="50">
        <v>0</v>
      </c>
      <c r="H273" s="50">
        <v>0</v>
      </c>
    </row>
    <row r="274" spans="1:8" ht="20.25" x14ac:dyDescent="0.3">
      <c r="A274" s="65"/>
      <c r="B274" s="67"/>
      <c r="C274" s="65"/>
      <c r="D274" s="54" t="s">
        <v>17</v>
      </c>
      <c r="E274" s="50">
        <v>0</v>
      </c>
      <c r="F274" s="50">
        <v>0</v>
      </c>
      <c r="G274" s="50">
        <v>0</v>
      </c>
      <c r="H274" s="50">
        <v>0</v>
      </c>
    </row>
    <row r="275" spans="1:8" ht="20.25" x14ac:dyDescent="0.3">
      <c r="A275" s="65"/>
      <c r="B275" s="68"/>
      <c r="C275" s="65"/>
      <c r="D275" s="24" t="s">
        <v>16</v>
      </c>
      <c r="E275" s="50">
        <v>0</v>
      </c>
      <c r="F275" s="50">
        <v>0</v>
      </c>
      <c r="G275" s="50">
        <v>0</v>
      </c>
      <c r="H275" s="50">
        <v>0</v>
      </c>
    </row>
    <row r="276" spans="1:8" ht="20.25" x14ac:dyDescent="0.3">
      <c r="A276" s="65" t="s">
        <v>86</v>
      </c>
      <c r="B276" s="66" t="s">
        <v>87</v>
      </c>
      <c r="C276" s="69" t="s">
        <v>34</v>
      </c>
      <c r="D276" s="54" t="s">
        <v>21</v>
      </c>
      <c r="E276" s="50">
        <v>129971.8</v>
      </c>
      <c r="F276" s="50">
        <f>F277+F281</f>
        <v>124065.37000000001</v>
      </c>
      <c r="G276" s="50">
        <f>G277+G281</f>
        <v>123819.9353</v>
      </c>
      <c r="H276" s="51">
        <f t="shared" si="19"/>
        <v>99.802173080207623</v>
      </c>
    </row>
    <row r="277" spans="1:8" ht="20.25" x14ac:dyDescent="0.3">
      <c r="A277" s="65"/>
      <c r="B277" s="67"/>
      <c r="C277" s="70"/>
      <c r="D277" s="24" t="s">
        <v>16</v>
      </c>
      <c r="E277" s="50">
        <v>126710.5</v>
      </c>
      <c r="F277" s="50">
        <f>F285+F293</f>
        <v>121121.57</v>
      </c>
      <c r="G277" s="50">
        <f>G285+G293</f>
        <v>120909.02953</v>
      </c>
      <c r="H277" s="51">
        <f t="shared" si="19"/>
        <v>99.824523022612738</v>
      </c>
    </row>
    <row r="278" spans="1:8" ht="20.25" x14ac:dyDescent="0.3">
      <c r="A278" s="65"/>
      <c r="B278" s="67"/>
      <c r="C278" s="70"/>
      <c r="D278" s="54" t="s">
        <v>20</v>
      </c>
      <c r="E278" s="50">
        <v>126710.5</v>
      </c>
      <c r="F278" s="50">
        <f>F286+F294</f>
        <v>121121.57</v>
      </c>
      <c r="G278" s="50">
        <f>G286+G294</f>
        <v>120909.02953</v>
      </c>
      <c r="H278" s="51">
        <f t="shared" si="19"/>
        <v>99.824523022612738</v>
      </c>
    </row>
    <row r="279" spans="1:8" ht="20.25" x14ac:dyDescent="0.3">
      <c r="A279" s="65"/>
      <c r="B279" s="67"/>
      <c r="C279" s="70"/>
      <c r="D279" s="54" t="s">
        <v>19</v>
      </c>
      <c r="E279" s="50">
        <v>0</v>
      </c>
      <c r="F279" s="50">
        <f t="shared" ref="F279:G279" si="20">F287+F295</f>
        <v>0</v>
      </c>
      <c r="G279" s="50">
        <f t="shared" si="20"/>
        <v>0</v>
      </c>
      <c r="H279" s="50">
        <v>0</v>
      </c>
    </row>
    <row r="280" spans="1:8" ht="20.25" x14ac:dyDescent="0.3">
      <c r="A280" s="65"/>
      <c r="B280" s="67"/>
      <c r="C280" s="70"/>
      <c r="D280" s="24" t="s">
        <v>16</v>
      </c>
      <c r="E280" s="50">
        <v>0</v>
      </c>
      <c r="F280" s="50">
        <f t="shared" ref="F280:G280" si="21">F288+F296</f>
        <v>0</v>
      </c>
      <c r="G280" s="50">
        <f t="shared" si="21"/>
        <v>0</v>
      </c>
      <c r="H280" s="50">
        <v>0</v>
      </c>
    </row>
    <row r="281" spans="1:8" ht="20.25" x14ac:dyDescent="0.3">
      <c r="A281" s="65"/>
      <c r="B281" s="67"/>
      <c r="C281" s="70"/>
      <c r="D281" s="54" t="s">
        <v>18</v>
      </c>
      <c r="E281" s="50">
        <v>3261.3</v>
      </c>
      <c r="F281" s="50">
        <f t="shared" ref="F281:G281" si="22">F289+F297</f>
        <v>2943.8</v>
      </c>
      <c r="G281" s="50">
        <f t="shared" si="22"/>
        <v>2910.9057699999998</v>
      </c>
      <c r="H281" s="51">
        <f t="shared" si="19"/>
        <v>98.882592907126835</v>
      </c>
    </row>
    <row r="282" spans="1:8" ht="20.25" x14ac:dyDescent="0.3">
      <c r="A282" s="65"/>
      <c r="B282" s="67"/>
      <c r="C282" s="70"/>
      <c r="D282" s="54" t="s">
        <v>17</v>
      </c>
      <c r="E282" s="50">
        <v>0</v>
      </c>
      <c r="F282" s="50">
        <f t="shared" ref="F282:G282" si="23">F290+F298</f>
        <v>0</v>
      </c>
      <c r="G282" s="50">
        <f t="shared" si="23"/>
        <v>0</v>
      </c>
      <c r="H282" s="50">
        <v>0</v>
      </c>
    </row>
    <row r="283" spans="1:8" ht="20.25" x14ac:dyDescent="0.3">
      <c r="A283" s="65"/>
      <c r="B283" s="67"/>
      <c r="C283" s="71"/>
      <c r="D283" s="24" t="s">
        <v>16</v>
      </c>
      <c r="E283" s="50">
        <v>0</v>
      </c>
      <c r="F283" s="50">
        <f t="shared" ref="F283:G283" si="24">F291+F299</f>
        <v>0</v>
      </c>
      <c r="G283" s="50">
        <f t="shared" si="24"/>
        <v>0</v>
      </c>
      <c r="H283" s="50">
        <v>0</v>
      </c>
    </row>
    <row r="284" spans="1:8" ht="20.25" x14ac:dyDescent="0.3">
      <c r="A284" s="65"/>
      <c r="B284" s="67"/>
      <c r="C284" s="65" t="s">
        <v>52</v>
      </c>
      <c r="D284" s="54" t="s">
        <v>21</v>
      </c>
      <c r="E284" s="50">
        <v>109223.1</v>
      </c>
      <c r="F284" s="50">
        <f>F285</f>
        <v>105464.25</v>
      </c>
      <c r="G284" s="50">
        <f>G285</f>
        <v>105463.64791</v>
      </c>
      <c r="H284" s="51">
        <f t="shared" si="19"/>
        <v>99.999429105123312</v>
      </c>
    </row>
    <row r="285" spans="1:8" ht="20.25" x14ac:dyDescent="0.3">
      <c r="A285" s="65"/>
      <c r="B285" s="67"/>
      <c r="C285" s="65"/>
      <c r="D285" s="24" t="s">
        <v>16</v>
      </c>
      <c r="E285" s="50">
        <v>109223.1</v>
      </c>
      <c r="F285" s="50">
        <f>F286</f>
        <v>105464.25</v>
      </c>
      <c r="G285" s="50">
        <f>G286</f>
        <v>105463.64791</v>
      </c>
      <c r="H285" s="51">
        <f t="shared" si="19"/>
        <v>99.999429105123312</v>
      </c>
    </row>
    <row r="286" spans="1:8" ht="20.25" x14ac:dyDescent="0.3">
      <c r="A286" s="65"/>
      <c r="B286" s="67"/>
      <c r="C286" s="65"/>
      <c r="D286" s="54" t="s">
        <v>20</v>
      </c>
      <c r="E286" s="50">
        <v>109223.1</v>
      </c>
      <c r="F286" s="50">
        <v>105464.25</v>
      </c>
      <c r="G286" s="50">
        <v>105463.64791</v>
      </c>
      <c r="H286" s="51">
        <f t="shared" si="19"/>
        <v>99.999429105123312</v>
      </c>
    </row>
    <row r="287" spans="1:8" ht="20.25" x14ac:dyDescent="0.3">
      <c r="A287" s="65"/>
      <c r="B287" s="67"/>
      <c r="C287" s="65"/>
      <c r="D287" s="54" t="s">
        <v>19</v>
      </c>
      <c r="E287" s="50">
        <v>0</v>
      </c>
      <c r="F287" s="50">
        <v>0</v>
      </c>
      <c r="G287" s="50">
        <v>0</v>
      </c>
      <c r="H287" s="50">
        <v>0</v>
      </c>
    </row>
    <row r="288" spans="1:8" ht="20.25" x14ac:dyDescent="0.3">
      <c r="A288" s="65"/>
      <c r="B288" s="67"/>
      <c r="C288" s="65"/>
      <c r="D288" s="24" t="s">
        <v>16</v>
      </c>
      <c r="E288" s="50">
        <v>0</v>
      </c>
      <c r="F288" s="50">
        <v>0</v>
      </c>
      <c r="G288" s="50">
        <v>0</v>
      </c>
      <c r="H288" s="50">
        <v>0</v>
      </c>
    </row>
    <row r="289" spans="1:8" ht="20.25" x14ac:dyDescent="0.3">
      <c r="A289" s="65"/>
      <c r="B289" s="67"/>
      <c r="C289" s="65"/>
      <c r="D289" s="54" t="s">
        <v>18</v>
      </c>
      <c r="E289" s="50">
        <v>0</v>
      </c>
      <c r="F289" s="50">
        <v>0</v>
      </c>
      <c r="G289" s="50">
        <v>0</v>
      </c>
      <c r="H289" s="50">
        <v>0</v>
      </c>
    </row>
    <row r="290" spans="1:8" ht="20.25" x14ac:dyDescent="0.3">
      <c r="A290" s="65"/>
      <c r="B290" s="67"/>
      <c r="C290" s="65"/>
      <c r="D290" s="54" t="s">
        <v>17</v>
      </c>
      <c r="E290" s="50">
        <v>0</v>
      </c>
      <c r="F290" s="50">
        <v>0</v>
      </c>
      <c r="G290" s="50">
        <v>0</v>
      </c>
      <c r="H290" s="50">
        <v>0</v>
      </c>
    </row>
    <row r="291" spans="1:8" ht="20.25" x14ac:dyDescent="0.3">
      <c r="A291" s="65"/>
      <c r="B291" s="67"/>
      <c r="C291" s="65"/>
      <c r="D291" s="24" t="s">
        <v>16</v>
      </c>
      <c r="E291" s="50">
        <v>0</v>
      </c>
      <c r="F291" s="50">
        <v>0</v>
      </c>
      <c r="G291" s="50">
        <v>0</v>
      </c>
      <c r="H291" s="50">
        <v>0</v>
      </c>
    </row>
    <row r="292" spans="1:8" ht="18" customHeight="1" x14ac:dyDescent="0.3">
      <c r="A292" s="65"/>
      <c r="B292" s="67"/>
      <c r="C292" s="70" t="s">
        <v>88</v>
      </c>
      <c r="D292" s="54" t="s">
        <v>21</v>
      </c>
      <c r="E292" s="50">
        <v>20748.7</v>
      </c>
      <c r="F292" s="50">
        <f>F294+F297</f>
        <v>18601.12</v>
      </c>
      <c r="G292" s="50">
        <f>G294+G297</f>
        <v>18356.287390000001</v>
      </c>
      <c r="H292" s="51">
        <f t="shared" si="19"/>
        <v>98.683774901726366</v>
      </c>
    </row>
    <row r="293" spans="1:8" ht="20.25" x14ac:dyDescent="0.3">
      <c r="A293" s="65"/>
      <c r="B293" s="67"/>
      <c r="C293" s="70"/>
      <c r="D293" s="24" t="s">
        <v>16</v>
      </c>
      <c r="E293" s="50">
        <v>17487.400000000001</v>
      </c>
      <c r="F293" s="50">
        <f>F294</f>
        <v>15657.32</v>
      </c>
      <c r="G293" s="50">
        <f>G294</f>
        <v>15445.38162</v>
      </c>
      <c r="H293" s="51">
        <f t="shared" si="19"/>
        <v>98.646394274371346</v>
      </c>
    </row>
    <row r="294" spans="1:8" ht="20.25" x14ac:dyDescent="0.3">
      <c r="A294" s="65"/>
      <c r="B294" s="67"/>
      <c r="C294" s="70"/>
      <c r="D294" s="54" t="s">
        <v>20</v>
      </c>
      <c r="E294" s="50">
        <v>17487.400000000001</v>
      </c>
      <c r="F294" s="50">
        <v>15657.32</v>
      </c>
      <c r="G294" s="50">
        <v>15445.38162</v>
      </c>
      <c r="H294" s="51">
        <f t="shared" si="19"/>
        <v>98.646394274371346</v>
      </c>
    </row>
    <row r="295" spans="1:8" ht="20.25" x14ac:dyDescent="0.3">
      <c r="A295" s="65"/>
      <c r="B295" s="67"/>
      <c r="C295" s="70"/>
      <c r="D295" s="54" t="s">
        <v>19</v>
      </c>
      <c r="E295" s="50">
        <v>0</v>
      </c>
      <c r="F295" s="50">
        <v>0</v>
      </c>
      <c r="G295" s="50">
        <v>0</v>
      </c>
      <c r="H295" s="50">
        <v>0</v>
      </c>
    </row>
    <row r="296" spans="1:8" ht="20.25" x14ac:dyDescent="0.3">
      <c r="A296" s="65"/>
      <c r="B296" s="67"/>
      <c r="C296" s="70"/>
      <c r="D296" s="24" t="s">
        <v>16</v>
      </c>
      <c r="E296" s="50">
        <v>0</v>
      </c>
      <c r="F296" s="50">
        <v>0</v>
      </c>
      <c r="G296" s="50">
        <v>0</v>
      </c>
      <c r="H296" s="50">
        <v>0</v>
      </c>
    </row>
    <row r="297" spans="1:8" ht="20.25" x14ac:dyDescent="0.3">
      <c r="A297" s="65"/>
      <c r="B297" s="67"/>
      <c r="C297" s="70"/>
      <c r="D297" s="54" t="s">
        <v>18</v>
      </c>
      <c r="E297" s="50">
        <v>3261.3</v>
      </c>
      <c r="F297" s="50">
        <v>2943.8</v>
      </c>
      <c r="G297" s="50">
        <v>2910.9057699999998</v>
      </c>
      <c r="H297" s="51">
        <f t="shared" si="19"/>
        <v>98.882592907126835</v>
      </c>
    </row>
    <row r="298" spans="1:8" ht="20.25" x14ac:dyDescent="0.3">
      <c r="A298" s="65"/>
      <c r="B298" s="67"/>
      <c r="C298" s="70"/>
      <c r="D298" s="54" t="s">
        <v>17</v>
      </c>
      <c r="E298" s="50">
        <v>0</v>
      </c>
      <c r="F298" s="50">
        <v>0</v>
      </c>
      <c r="G298" s="50">
        <v>0</v>
      </c>
      <c r="H298" s="50">
        <v>0</v>
      </c>
    </row>
    <row r="299" spans="1:8" ht="20.25" x14ac:dyDescent="0.3">
      <c r="A299" s="65"/>
      <c r="B299" s="68"/>
      <c r="C299" s="71"/>
      <c r="D299" s="24" t="s">
        <v>16</v>
      </c>
      <c r="E299" s="50">
        <v>0</v>
      </c>
      <c r="F299" s="50">
        <v>0</v>
      </c>
      <c r="G299" s="50">
        <v>0</v>
      </c>
      <c r="H299" s="50">
        <v>0</v>
      </c>
    </row>
    <row r="300" spans="1:8" ht="20.25" x14ac:dyDescent="0.3">
      <c r="A300" s="65" t="s">
        <v>89</v>
      </c>
      <c r="B300" s="66" t="s">
        <v>90</v>
      </c>
      <c r="C300" s="65" t="s">
        <v>52</v>
      </c>
      <c r="D300" s="54" t="s">
        <v>21</v>
      </c>
      <c r="E300" s="50">
        <v>171150.59999999998</v>
      </c>
      <c r="F300" s="50">
        <f>F301</f>
        <v>176419.4</v>
      </c>
      <c r="G300" s="50">
        <f>G301</f>
        <v>157161.84499000001</v>
      </c>
      <c r="H300" s="51">
        <f t="shared" si="19"/>
        <v>89.084219190179766</v>
      </c>
    </row>
    <row r="301" spans="1:8" ht="20.25" x14ac:dyDescent="0.3">
      <c r="A301" s="65"/>
      <c r="B301" s="67"/>
      <c r="C301" s="65"/>
      <c r="D301" s="24" t="s">
        <v>16</v>
      </c>
      <c r="E301" s="50">
        <v>171150.59999999998</v>
      </c>
      <c r="F301" s="50">
        <f>F302+F303</f>
        <v>176419.4</v>
      </c>
      <c r="G301" s="50">
        <f>G302+G303</f>
        <v>157161.84499000001</v>
      </c>
      <c r="H301" s="51">
        <f t="shared" si="19"/>
        <v>89.084219190179766</v>
      </c>
    </row>
    <row r="302" spans="1:8" ht="20.25" x14ac:dyDescent="0.3">
      <c r="A302" s="65"/>
      <c r="B302" s="67"/>
      <c r="C302" s="65"/>
      <c r="D302" s="54" t="s">
        <v>20</v>
      </c>
      <c r="E302" s="50">
        <v>80303.399999999994</v>
      </c>
      <c r="F302" s="50">
        <v>85572.2</v>
      </c>
      <c r="G302" s="50">
        <v>80757.836240000004</v>
      </c>
      <c r="H302" s="51">
        <f t="shared" si="19"/>
        <v>94.373916108268816</v>
      </c>
    </row>
    <row r="303" spans="1:8" ht="20.25" x14ac:dyDescent="0.3">
      <c r="A303" s="65"/>
      <c r="B303" s="67"/>
      <c r="C303" s="65"/>
      <c r="D303" s="54" t="s">
        <v>19</v>
      </c>
      <c r="E303" s="50">
        <v>90847.2</v>
      </c>
      <c r="F303" s="50">
        <v>90847.2</v>
      </c>
      <c r="G303" s="50">
        <v>76404.008749999994</v>
      </c>
      <c r="H303" s="51">
        <f t="shared" si="19"/>
        <v>84.101666039239504</v>
      </c>
    </row>
    <row r="304" spans="1:8" ht="20.25" x14ac:dyDescent="0.3">
      <c r="A304" s="65"/>
      <c r="B304" s="67"/>
      <c r="C304" s="65"/>
      <c r="D304" s="24" t="s">
        <v>16</v>
      </c>
      <c r="E304" s="50">
        <v>90847.2</v>
      </c>
      <c r="F304" s="50">
        <f>F303</f>
        <v>90847.2</v>
      </c>
      <c r="G304" s="50">
        <f>G303</f>
        <v>76404.008749999994</v>
      </c>
      <c r="H304" s="51">
        <f t="shared" si="19"/>
        <v>84.101666039239504</v>
      </c>
    </row>
    <row r="305" spans="1:8" ht="20.25" x14ac:dyDescent="0.3">
      <c r="A305" s="65"/>
      <c r="B305" s="67"/>
      <c r="C305" s="65"/>
      <c r="D305" s="54" t="s">
        <v>18</v>
      </c>
      <c r="E305" s="50">
        <v>0</v>
      </c>
      <c r="F305" s="50">
        <v>0</v>
      </c>
      <c r="G305" s="50">
        <v>0</v>
      </c>
      <c r="H305" s="51">
        <v>0</v>
      </c>
    </row>
    <row r="306" spans="1:8" ht="20.25" x14ac:dyDescent="0.3">
      <c r="A306" s="65"/>
      <c r="B306" s="67"/>
      <c r="C306" s="65"/>
      <c r="D306" s="54" t="s">
        <v>17</v>
      </c>
      <c r="E306" s="50">
        <v>0</v>
      </c>
      <c r="F306" s="50">
        <v>0</v>
      </c>
      <c r="G306" s="50">
        <v>0</v>
      </c>
      <c r="H306" s="51">
        <v>0</v>
      </c>
    </row>
    <row r="307" spans="1:8" ht="20.25" x14ac:dyDescent="0.3">
      <c r="A307" s="65"/>
      <c r="B307" s="68"/>
      <c r="C307" s="65"/>
      <c r="D307" s="24" t="s">
        <v>16</v>
      </c>
      <c r="E307" s="50">
        <v>0</v>
      </c>
      <c r="F307" s="50">
        <v>0</v>
      </c>
      <c r="G307" s="50">
        <v>0</v>
      </c>
      <c r="H307" s="51">
        <v>0</v>
      </c>
    </row>
    <row r="308" spans="1:8" ht="20.25" x14ac:dyDescent="0.3">
      <c r="A308" s="65" t="s">
        <v>91</v>
      </c>
      <c r="B308" s="66" t="s">
        <v>92</v>
      </c>
      <c r="C308" s="65" t="s">
        <v>52</v>
      </c>
      <c r="D308" s="54" t="s">
        <v>21</v>
      </c>
      <c r="E308" s="50">
        <v>552274.19999999995</v>
      </c>
      <c r="F308" s="50">
        <f>F309</f>
        <v>582243.12318999995</v>
      </c>
      <c r="G308" s="50">
        <f>G309</f>
        <v>579525.15948000003</v>
      </c>
      <c r="H308" s="51">
        <f t="shared" si="19"/>
        <v>99.533190929742759</v>
      </c>
    </row>
    <row r="309" spans="1:8" ht="20.25" x14ac:dyDescent="0.3">
      <c r="A309" s="65"/>
      <c r="B309" s="67"/>
      <c r="C309" s="65"/>
      <c r="D309" s="24" t="s">
        <v>16</v>
      </c>
      <c r="E309" s="50">
        <v>552274.19999999995</v>
      </c>
      <c r="F309" s="50">
        <f>F310+F311</f>
        <v>582243.12318999995</v>
      </c>
      <c r="G309" s="50">
        <f>G310+G311</f>
        <v>579525.15948000003</v>
      </c>
      <c r="H309" s="51">
        <f t="shared" si="19"/>
        <v>99.533190929742759</v>
      </c>
    </row>
    <row r="310" spans="1:8" ht="20.25" x14ac:dyDescent="0.3">
      <c r="A310" s="65"/>
      <c r="B310" s="67"/>
      <c r="C310" s="65"/>
      <c r="D310" s="54" t="s">
        <v>20</v>
      </c>
      <c r="E310" s="50">
        <v>492687</v>
      </c>
      <c r="F310" s="50">
        <v>522655.92319</v>
      </c>
      <c r="G310" s="50">
        <v>521976.36851</v>
      </c>
      <c r="H310" s="51">
        <f t="shared" si="19"/>
        <v>99.869980488147476</v>
      </c>
    </row>
    <row r="311" spans="1:8" ht="20.25" x14ac:dyDescent="0.3">
      <c r="A311" s="65"/>
      <c r="B311" s="67"/>
      <c r="C311" s="65"/>
      <c r="D311" s="54" t="s">
        <v>19</v>
      </c>
      <c r="E311" s="50">
        <v>59587.199999999997</v>
      </c>
      <c r="F311" s="50">
        <v>59587.199999999997</v>
      </c>
      <c r="G311" s="50">
        <v>57548.790970000002</v>
      </c>
      <c r="H311" s="51">
        <f t="shared" si="19"/>
        <v>96.57911593429462</v>
      </c>
    </row>
    <row r="312" spans="1:8" ht="20.25" x14ac:dyDescent="0.3">
      <c r="A312" s="65"/>
      <c r="B312" s="67"/>
      <c r="C312" s="65"/>
      <c r="D312" s="24" t="s">
        <v>16</v>
      </c>
      <c r="E312" s="50">
        <v>59587.199999999997</v>
      </c>
      <c r="F312" s="50">
        <f>F311</f>
        <v>59587.199999999997</v>
      </c>
      <c r="G312" s="50">
        <f>G311</f>
        <v>57548.790970000002</v>
      </c>
      <c r="H312" s="51">
        <f t="shared" si="19"/>
        <v>96.57911593429462</v>
      </c>
    </row>
    <row r="313" spans="1:8" ht="20.25" x14ac:dyDescent="0.3">
      <c r="A313" s="65"/>
      <c r="B313" s="67"/>
      <c r="C313" s="65"/>
      <c r="D313" s="54" t="s">
        <v>18</v>
      </c>
      <c r="E313" s="50">
        <v>0</v>
      </c>
      <c r="F313" s="50">
        <v>0</v>
      </c>
      <c r="G313" s="50">
        <v>0</v>
      </c>
      <c r="H313" s="51">
        <v>0</v>
      </c>
    </row>
    <row r="314" spans="1:8" ht="20.25" x14ac:dyDescent="0.3">
      <c r="A314" s="65"/>
      <c r="B314" s="67"/>
      <c r="C314" s="65"/>
      <c r="D314" s="54" t="s">
        <v>17</v>
      </c>
      <c r="E314" s="50">
        <v>0</v>
      </c>
      <c r="F314" s="50">
        <v>0</v>
      </c>
      <c r="G314" s="50">
        <v>0</v>
      </c>
      <c r="H314" s="51">
        <v>0</v>
      </c>
    </row>
    <row r="315" spans="1:8" ht="23.25" customHeight="1" x14ac:dyDescent="0.3">
      <c r="A315" s="65"/>
      <c r="B315" s="68"/>
      <c r="C315" s="65"/>
      <c r="D315" s="24" t="s">
        <v>16</v>
      </c>
      <c r="E315" s="50">
        <v>0</v>
      </c>
      <c r="F315" s="50">
        <v>0</v>
      </c>
      <c r="G315" s="50">
        <v>0</v>
      </c>
      <c r="H315" s="51">
        <v>0</v>
      </c>
    </row>
    <row r="316" spans="1:8" ht="20.25" x14ac:dyDescent="0.3">
      <c r="A316" s="65" t="s">
        <v>93</v>
      </c>
      <c r="B316" s="66" t="s">
        <v>94</v>
      </c>
      <c r="C316" s="65" t="s">
        <v>52</v>
      </c>
      <c r="D316" s="54" t="s">
        <v>21</v>
      </c>
      <c r="E316" s="50">
        <v>4018889.6999999997</v>
      </c>
      <c r="F316" s="50">
        <f>F317</f>
        <v>4018596.4399600001</v>
      </c>
      <c r="G316" s="50">
        <f>G317</f>
        <v>3995998.5968399998</v>
      </c>
      <c r="H316" s="51">
        <f t="shared" si="19"/>
        <v>99.437668264091101</v>
      </c>
    </row>
    <row r="317" spans="1:8" ht="20.25" x14ac:dyDescent="0.3">
      <c r="A317" s="65"/>
      <c r="B317" s="67"/>
      <c r="C317" s="65"/>
      <c r="D317" s="24" t="s">
        <v>16</v>
      </c>
      <c r="E317" s="50">
        <v>4018889.6999999997</v>
      </c>
      <c r="F317" s="50">
        <f>F318+F319</f>
        <v>4018596.4399600001</v>
      </c>
      <c r="G317" s="50">
        <f>G318+G319</f>
        <v>3995998.5968399998</v>
      </c>
      <c r="H317" s="51">
        <f t="shared" si="19"/>
        <v>99.437668264091101</v>
      </c>
    </row>
    <row r="318" spans="1:8" ht="20.25" x14ac:dyDescent="0.3">
      <c r="A318" s="65"/>
      <c r="B318" s="67"/>
      <c r="C318" s="65"/>
      <c r="D318" s="54" t="s">
        <v>20</v>
      </c>
      <c r="E318" s="50">
        <v>2560043.2999999998</v>
      </c>
      <c r="F318" s="50">
        <v>2559750.0399600002</v>
      </c>
      <c r="G318" s="50">
        <v>2552418.5792700001</v>
      </c>
      <c r="H318" s="51">
        <f t="shared" si="19"/>
        <v>99.713586851233543</v>
      </c>
    </row>
    <row r="319" spans="1:8" ht="20.25" x14ac:dyDescent="0.3">
      <c r="A319" s="65"/>
      <c r="B319" s="67"/>
      <c r="C319" s="65"/>
      <c r="D319" s="54" t="s">
        <v>19</v>
      </c>
      <c r="E319" s="50">
        <v>1458846.4</v>
      </c>
      <c r="F319" s="50">
        <v>1458846.4</v>
      </c>
      <c r="G319" s="50">
        <v>1443580.0175699999</v>
      </c>
      <c r="H319" s="51">
        <f t="shared" si="19"/>
        <v>98.953530513561944</v>
      </c>
    </row>
    <row r="320" spans="1:8" ht="20.25" x14ac:dyDescent="0.3">
      <c r="A320" s="65"/>
      <c r="B320" s="67"/>
      <c r="C320" s="65"/>
      <c r="D320" s="24" t="s">
        <v>16</v>
      </c>
      <c r="E320" s="50">
        <v>1458846.4</v>
      </c>
      <c r="F320" s="50">
        <f>F319</f>
        <v>1458846.4</v>
      </c>
      <c r="G320" s="50">
        <f>G319</f>
        <v>1443580.0175699999</v>
      </c>
      <c r="H320" s="51">
        <f t="shared" si="19"/>
        <v>98.953530513561944</v>
      </c>
    </row>
    <row r="321" spans="1:8" ht="20.25" x14ac:dyDescent="0.3">
      <c r="A321" s="65"/>
      <c r="B321" s="67"/>
      <c r="C321" s="65"/>
      <c r="D321" s="54" t="s">
        <v>18</v>
      </c>
      <c r="E321" s="50">
        <v>0</v>
      </c>
      <c r="F321" s="50">
        <v>0</v>
      </c>
      <c r="G321" s="50">
        <v>0</v>
      </c>
      <c r="H321" s="51">
        <v>0</v>
      </c>
    </row>
    <row r="322" spans="1:8" ht="20.25" x14ac:dyDescent="0.3">
      <c r="A322" s="65"/>
      <c r="B322" s="67"/>
      <c r="C322" s="65"/>
      <c r="D322" s="54" t="s">
        <v>17</v>
      </c>
      <c r="E322" s="50">
        <v>0</v>
      </c>
      <c r="F322" s="50">
        <v>0</v>
      </c>
      <c r="G322" s="50">
        <v>0</v>
      </c>
      <c r="H322" s="51">
        <v>0</v>
      </c>
    </row>
    <row r="323" spans="1:8" ht="20.25" x14ac:dyDescent="0.3">
      <c r="A323" s="65"/>
      <c r="B323" s="68"/>
      <c r="C323" s="65"/>
      <c r="D323" s="32" t="s">
        <v>16</v>
      </c>
      <c r="E323" s="50">
        <v>0</v>
      </c>
      <c r="F323" s="50">
        <v>0</v>
      </c>
      <c r="G323" s="50">
        <v>0</v>
      </c>
      <c r="H323" s="51">
        <v>0</v>
      </c>
    </row>
    <row r="324" spans="1:8" ht="20.25" x14ac:dyDescent="0.3">
      <c r="A324" s="69" t="s">
        <v>95</v>
      </c>
      <c r="B324" s="72" t="s">
        <v>96</v>
      </c>
      <c r="C324" s="69" t="s">
        <v>34</v>
      </c>
      <c r="D324" s="54" t="s">
        <v>21</v>
      </c>
      <c r="E324" s="50">
        <v>64663708.200000003</v>
      </c>
      <c r="F324" s="50">
        <f>F325+F330</f>
        <v>65402707.800000012</v>
      </c>
      <c r="G324" s="50">
        <f>G325+G330</f>
        <v>63878060.599999994</v>
      </c>
      <c r="H324" s="51">
        <f t="shared" si="19"/>
        <v>97.668831687118598</v>
      </c>
    </row>
    <row r="325" spans="1:8" ht="20.25" x14ac:dyDescent="0.3">
      <c r="A325" s="70"/>
      <c r="B325" s="73"/>
      <c r="C325" s="70"/>
      <c r="D325" s="24" t="s">
        <v>16</v>
      </c>
      <c r="E325" s="50">
        <v>20787494.699999999</v>
      </c>
      <c r="F325" s="50">
        <v>20787494.699999999</v>
      </c>
      <c r="G325" s="50">
        <v>20787494.699999999</v>
      </c>
      <c r="H325" s="51">
        <f t="shared" si="19"/>
        <v>100</v>
      </c>
    </row>
    <row r="326" spans="1:8" ht="20.25" x14ac:dyDescent="0.3">
      <c r="A326" s="70"/>
      <c r="B326" s="73"/>
      <c r="C326" s="70"/>
      <c r="D326" s="54" t="s">
        <v>20</v>
      </c>
      <c r="E326" s="50">
        <v>20787494.699999999</v>
      </c>
      <c r="F326" s="50">
        <v>20787494.699999999</v>
      </c>
      <c r="G326" s="50">
        <v>20787494.699999999</v>
      </c>
      <c r="H326" s="51">
        <f t="shared" si="19"/>
        <v>100</v>
      </c>
    </row>
    <row r="327" spans="1:8" ht="20.25" x14ac:dyDescent="0.3">
      <c r="A327" s="70"/>
      <c r="B327" s="73"/>
      <c r="C327" s="70"/>
      <c r="D327" s="54" t="s">
        <v>19</v>
      </c>
      <c r="E327" s="50">
        <v>0</v>
      </c>
      <c r="F327" s="50">
        <v>0</v>
      </c>
      <c r="G327" s="50">
        <v>0</v>
      </c>
      <c r="H327" s="51">
        <v>0</v>
      </c>
    </row>
    <row r="328" spans="1:8" ht="20.25" x14ac:dyDescent="0.3">
      <c r="A328" s="70"/>
      <c r="B328" s="73"/>
      <c r="C328" s="70"/>
      <c r="D328" s="24" t="s">
        <v>16</v>
      </c>
      <c r="E328" s="50">
        <v>0</v>
      </c>
      <c r="F328" s="50">
        <v>0</v>
      </c>
      <c r="G328" s="50">
        <v>0</v>
      </c>
      <c r="H328" s="51">
        <v>0</v>
      </c>
    </row>
    <row r="329" spans="1:8" ht="20.25" x14ac:dyDescent="0.3">
      <c r="A329" s="70"/>
      <c r="B329" s="73"/>
      <c r="C329" s="70"/>
      <c r="D329" s="54" t="s">
        <v>18</v>
      </c>
      <c r="E329" s="50">
        <v>0</v>
      </c>
      <c r="F329" s="50">
        <v>0</v>
      </c>
      <c r="G329" s="50">
        <v>0</v>
      </c>
      <c r="H329" s="51">
        <v>0</v>
      </c>
    </row>
    <row r="330" spans="1:8" ht="20.25" x14ac:dyDescent="0.3">
      <c r="A330" s="70"/>
      <c r="B330" s="73"/>
      <c r="C330" s="70"/>
      <c r="D330" s="54" t="s">
        <v>17</v>
      </c>
      <c r="E330" s="50">
        <v>43876213.5</v>
      </c>
      <c r="F330" s="50">
        <f>F346</f>
        <v>44615213.100000009</v>
      </c>
      <c r="G330" s="50">
        <f>G346</f>
        <v>43090565.899999999</v>
      </c>
      <c r="H330" s="51">
        <f t="shared" si="19"/>
        <v>96.582674173083788</v>
      </c>
    </row>
    <row r="331" spans="1:8" ht="20.25" x14ac:dyDescent="0.3">
      <c r="A331" s="70"/>
      <c r="B331" s="73"/>
      <c r="C331" s="71"/>
      <c r="D331" s="24" t="s">
        <v>16</v>
      </c>
      <c r="E331" s="50">
        <v>0</v>
      </c>
      <c r="F331" s="50">
        <v>0</v>
      </c>
      <c r="G331" s="50">
        <v>0</v>
      </c>
      <c r="H331" s="50">
        <v>0</v>
      </c>
    </row>
    <row r="332" spans="1:8" ht="20.25" x14ac:dyDescent="0.3">
      <c r="A332" s="70"/>
      <c r="B332" s="73"/>
      <c r="C332" s="69" t="s">
        <v>52</v>
      </c>
      <c r="D332" s="54" t="s">
        <v>21</v>
      </c>
      <c r="E332" s="50">
        <v>20787494.699999999</v>
      </c>
      <c r="F332" s="50">
        <v>20787494.699999999</v>
      </c>
      <c r="G332" s="50">
        <v>20787494.699999999</v>
      </c>
      <c r="H332" s="51">
        <f t="shared" si="19"/>
        <v>100</v>
      </c>
    </row>
    <row r="333" spans="1:8" ht="20.25" x14ac:dyDescent="0.3">
      <c r="A333" s="70"/>
      <c r="B333" s="73"/>
      <c r="C333" s="70"/>
      <c r="D333" s="24" t="s">
        <v>16</v>
      </c>
      <c r="E333" s="50">
        <v>20787494.699999999</v>
      </c>
      <c r="F333" s="50">
        <v>20787494.699999999</v>
      </c>
      <c r="G333" s="50">
        <v>20787494.699999999</v>
      </c>
      <c r="H333" s="51">
        <f t="shared" ref="H333:H352" si="25">G333/F333*100</f>
        <v>100</v>
      </c>
    </row>
    <row r="334" spans="1:8" ht="20.25" x14ac:dyDescent="0.3">
      <c r="A334" s="70"/>
      <c r="B334" s="73"/>
      <c r="C334" s="70"/>
      <c r="D334" s="54" t="s">
        <v>20</v>
      </c>
      <c r="E334" s="50">
        <v>20787494.699999999</v>
      </c>
      <c r="F334" s="50">
        <v>20787494.699999999</v>
      </c>
      <c r="G334" s="50">
        <v>20787494.699999999</v>
      </c>
      <c r="H334" s="51">
        <f t="shared" si="25"/>
        <v>100</v>
      </c>
    </row>
    <row r="335" spans="1:8" ht="20.25" x14ac:dyDescent="0.3">
      <c r="A335" s="70"/>
      <c r="B335" s="73"/>
      <c r="C335" s="70"/>
      <c r="D335" s="54" t="s">
        <v>19</v>
      </c>
      <c r="E335" s="50">
        <v>0</v>
      </c>
      <c r="F335" s="50">
        <v>0</v>
      </c>
      <c r="G335" s="50">
        <v>0</v>
      </c>
      <c r="H335" s="51">
        <v>0</v>
      </c>
    </row>
    <row r="336" spans="1:8" ht="20.25" x14ac:dyDescent="0.3">
      <c r="A336" s="70"/>
      <c r="B336" s="73"/>
      <c r="C336" s="70"/>
      <c r="D336" s="24" t="s">
        <v>16</v>
      </c>
      <c r="E336" s="50">
        <v>0</v>
      </c>
      <c r="F336" s="50">
        <v>0</v>
      </c>
      <c r="G336" s="50">
        <v>0</v>
      </c>
      <c r="H336" s="51">
        <v>0</v>
      </c>
    </row>
    <row r="337" spans="1:8" ht="20.25" x14ac:dyDescent="0.3">
      <c r="A337" s="70"/>
      <c r="B337" s="73"/>
      <c r="C337" s="70"/>
      <c r="D337" s="54" t="s">
        <v>18</v>
      </c>
      <c r="E337" s="50">
        <v>0</v>
      </c>
      <c r="F337" s="50">
        <v>0</v>
      </c>
      <c r="G337" s="50">
        <v>0</v>
      </c>
      <c r="H337" s="51">
        <v>0</v>
      </c>
    </row>
    <row r="338" spans="1:8" ht="20.25" x14ac:dyDescent="0.3">
      <c r="A338" s="70"/>
      <c r="B338" s="73"/>
      <c r="C338" s="70"/>
      <c r="D338" s="54" t="s">
        <v>17</v>
      </c>
      <c r="E338" s="50">
        <v>0</v>
      </c>
      <c r="F338" s="50">
        <v>0</v>
      </c>
      <c r="G338" s="50">
        <v>0</v>
      </c>
      <c r="H338" s="51">
        <v>0</v>
      </c>
    </row>
    <row r="339" spans="1:8" ht="20.25" x14ac:dyDescent="0.3">
      <c r="A339" s="70"/>
      <c r="B339" s="73"/>
      <c r="C339" s="71"/>
      <c r="D339" s="24" t="s">
        <v>16</v>
      </c>
      <c r="E339" s="50">
        <v>0</v>
      </c>
      <c r="F339" s="50">
        <v>0</v>
      </c>
      <c r="G339" s="50">
        <v>0</v>
      </c>
      <c r="H339" s="51">
        <v>0</v>
      </c>
    </row>
    <row r="340" spans="1:8" ht="20.25" x14ac:dyDescent="0.3">
      <c r="A340" s="70"/>
      <c r="B340" s="73"/>
      <c r="C340" s="69" t="s">
        <v>51</v>
      </c>
      <c r="D340" s="54" t="s">
        <v>21</v>
      </c>
      <c r="E340" s="50">
        <v>43876213.5</v>
      </c>
      <c r="F340" s="50">
        <f>F346</f>
        <v>44615213.100000009</v>
      </c>
      <c r="G340" s="50">
        <f>G346</f>
        <v>43090565.899999999</v>
      </c>
      <c r="H340" s="51">
        <f t="shared" si="25"/>
        <v>96.582674173083788</v>
      </c>
    </row>
    <row r="341" spans="1:8" ht="20.25" x14ac:dyDescent="0.3">
      <c r="A341" s="70"/>
      <c r="B341" s="73"/>
      <c r="C341" s="70"/>
      <c r="D341" s="24" t="s">
        <v>16</v>
      </c>
      <c r="E341" s="50">
        <v>0</v>
      </c>
      <c r="F341" s="50">
        <v>0</v>
      </c>
      <c r="G341" s="50">
        <v>0</v>
      </c>
      <c r="H341" s="51">
        <v>0</v>
      </c>
    </row>
    <row r="342" spans="1:8" ht="20.25" x14ac:dyDescent="0.3">
      <c r="A342" s="70"/>
      <c r="B342" s="73"/>
      <c r="C342" s="70"/>
      <c r="D342" s="54" t="s">
        <v>20</v>
      </c>
      <c r="E342" s="50">
        <v>0</v>
      </c>
      <c r="F342" s="50">
        <v>0</v>
      </c>
      <c r="G342" s="50">
        <v>0</v>
      </c>
      <c r="H342" s="51">
        <v>0</v>
      </c>
    </row>
    <row r="343" spans="1:8" ht="20.25" x14ac:dyDescent="0.3">
      <c r="A343" s="70"/>
      <c r="B343" s="73"/>
      <c r="C343" s="70"/>
      <c r="D343" s="54" t="s">
        <v>19</v>
      </c>
      <c r="E343" s="50">
        <v>0</v>
      </c>
      <c r="F343" s="50">
        <v>0</v>
      </c>
      <c r="G343" s="50">
        <v>0</v>
      </c>
      <c r="H343" s="51">
        <v>0</v>
      </c>
    </row>
    <row r="344" spans="1:8" ht="20.25" x14ac:dyDescent="0.3">
      <c r="A344" s="70"/>
      <c r="B344" s="73"/>
      <c r="C344" s="70"/>
      <c r="D344" s="24" t="s">
        <v>16</v>
      </c>
      <c r="E344" s="50">
        <v>0</v>
      </c>
      <c r="F344" s="50">
        <v>0</v>
      </c>
      <c r="G344" s="50">
        <v>0</v>
      </c>
      <c r="H344" s="51">
        <v>0</v>
      </c>
    </row>
    <row r="345" spans="1:8" ht="20.25" x14ac:dyDescent="0.3">
      <c r="A345" s="70"/>
      <c r="B345" s="73"/>
      <c r="C345" s="70"/>
      <c r="D345" s="54" t="s">
        <v>18</v>
      </c>
      <c r="E345" s="50">
        <v>0</v>
      </c>
      <c r="F345" s="50">
        <v>0</v>
      </c>
      <c r="G345" s="50">
        <v>0</v>
      </c>
      <c r="H345" s="51">
        <v>0</v>
      </c>
    </row>
    <row r="346" spans="1:8" ht="20.25" x14ac:dyDescent="0.3">
      <c r="A346" s="70"/>
      <c r="B346" s="73"/>
      <c r="C346" s="70"/>
      <c r="D346" s="54" t="s">
        <v>17</v>
      </c>
      <c r="E346" s="50">
        <v>43876213.5</v>
      </c>
      <c r="F346" s="50">
        <v>44615213.100000009</v>
      </c>
      <c r="G346" s="50">
        <v>43090565.899999999</v>
      </c>
      <c r="H346" s="51">
        <f t="shared" si="25"/>
        <v>96.582674173083788</v>
      </c>
    </row>
    <row r="347" spans="1:8" ht="20.25" x14ac:dyDescent="0.3">
      <c r="A347" s="71"/>
      <c r="B347" s="74"/>
      <c r="C347" s="71"/>
      <c r="D347" s="24" t="s">
        <v>16</v>
      </c>
      <c r="E347" s="50">
        <v>0</v>
      </c>
      <c r="F347" s="50">
        <v>0</v>
      </c>
      <c r="G347" s="50">
        <v>0</v>
      </c>
      <c r="H347" s="50">
        <v>0</v>
      </c>
    </row>
    <row r="348" spans="1:8" ht="20.25" x14ac:dyDescent="0.3">
      <c r="A348" s="65" t="s">
        <v>97</v>
      </c>
      <c r="B348" s="66" t="s">
        <v>98</v>
      </c>
      <c r="C348" s="65" t="s">
        <v>52</v>
      </c>
      <c r="D348" s="54" t="s">
        <v>21</v>
      </c>
      <c r="E348" s="50">
        <v>2286586.1</v>
      </c>
      <c r="F348" s="50">
        <f>F349</f>
        <v>2331795.4149799999</v>
      </c>
      <c r="G348" s="50">
        <f>G349</f>
        <v>2264578.72805</v>
      </c>
      <c r="H348" s="51">
        <f t="shared" si="25"/>
        <v>97.117384891565351</v>
      </c>
    </row>
    <row r="349" spans="1:8" ht="20.25" x14ac:dyDescent="0.3">
      <c r="A349" s="65"/>
      <c r="B349" s="67"/>
      <c r="C349" s="65"/>
      <c r="D349" s="24" t="s">
        <v>16</v>
      </c>
      <c r="E349" s="50">
        <v>2286586.1</v>
      </c>
      <c r="F349" s="50">
        <f>F350+F351</f>
        <v>2331795.4149799999</v>
      </c>
      <c r="G349" s="50">
        <f>G350+G351</f>
        <v>2264578.72805</v>
      </c>
      <c r="H349" s="51">
        <f t="shared" si="25"/>
        <v>97.117384891565351</v>
      </c>
    </row>
    <row r="350" spans="1:8" ht="20.25" x14ac:dyDescent="0.3">
      <c r="A350" s="65"/>
      <c r="B350" s="67"/>
      <c r="C350" s="65"/>
      <c r="D350" s="54" t="s">
        <v>20</v>
      </c>
      <c r="E350" s="50">
        <v>2218942</v>
      </c>
      <c r="F350" s="50">
        <v>2264151.3149799998</v>
      </c>
      <c r="G350" s="50">
        <v>2197173.3784500002</v>
      </c>
      <c r="H350" s="51">
        <f t="shared" si="25"/>
        <v>97.041808288745429</v>
      </c>
    </row>
    <row r="351" spans="1:8" ht="20.25" x14ac:dyDescent="0.3">
      <c r="A351" s="65"/>
      <c r="B351" s="67"/>
      <c r="C351" s="65"/>
      <c r="D351" s="54" t="s">
        <v>19</v>
      </c>
      <c r="E351" s="50">
        <v>67644.100000000006</v>
      </c>
      <c r="F351" s="50">
        <v>67644.100000000006</v>
      </c>
      <c r="G351" s="50">
        <v>67405.349600000001</v>
      </c>
      <c r="H351" s="51">
        <f t="shared" si="25"/>
        <v>99.647049188325369</v>
      </c>
    </row>
    <row r="352" spans="1:8" ht="20.25" x14ac:dyDescent="0.3">
      <c r="A352" s="65"/>
      <c r="B352" s="67"/>
      <c r="C352" s="65"/>
      <c r="D352" s="24" t="s">
        <v>16</v>
      </c>
      <c r="E352" s="50">
        <v>67644.100000000006</v>
      </c>
      <c r="F352" s="50">
        <v>67644.100000000006</v>
      </c>
      <c r="G352" s="50">
        <v>67405.349600000001</v>
      </c>
      <c r="H352" s="51">
        <f t="shared" si="25"/>
        <v>99.647049188325369</v>
      </c>
    </row>
    <row r="353" spans="1:8" ht="20.25" x14ac:dyDescent="0.3">
      <c r="A353" s="65"/>
      <c r="B353" s="67"/>
      <c r="C353" s="65"/>
      <c r="D353" s="54" t="s">
        <v>18</v>
      </c>
      <c r="E353" s="50">
        <v>0</v>
      </c>
      <c r="F353" s="50">
        <v>0</v>
      </c>
      <c r="G353" s="50">
        <v>0</v>
      </c>
      <c r="H353" s="51">
        <v>0</v>
      </c>
    </row>
    <row r="354" spans="1:8" ht="20.25" x14ac:dyDescent="0.3">
      <c r="A354" s="65"/>
      <c r="B354" s="67"/>
      <c r="C354" s="65"/>
      <c r="D354" s="54" t="s">
        <v>17</v>
      </c>
      <c r="E354" s="50">
        <v>0</v>
      </c>
      <c r="F354" s="50">
        <v>0</v>
      </c>
      <c r="G354" s="50">
        <v>0</v>
      </c>
      <c r="H354" s="51">
        <v>0</v>
      </c>
    </row>
    <row r="355" spans="1:8" ht="20.25" x14ac:dyDescent="0.3">
      <c r="A355" s="65"/>
      <c r="B355" s="68"/>
      <c r="C355" s="65"/>
      <c r="D355" s="24" t="s">
        <v>16</v>
      </c>
      <c r="E355" s="50">
        <v>0</v>
      </c>
      <c r="F355" s="50">
        <v>0</v>
      </c>
      <c r="G355" s="50">
        <v>0</v>
      </c>
      <c r="H355" s="51">
        <v>0</v>
      </c>
    </row>
  </sheetData>
  <autoFilter ref="A1:D355"/>
  <mergeCells count="94">
    <mergeCell ref="A76:A83"/>
    <mergeCell ref="B76:B83"/>
    <mergeCell ref="C76:C83"/>
    <mergeCell ref="A12:B51"/>
    <mergeCell ref="C12:C19"/>
    <mergeCell ref="C20:C27"/>
    <mergeCell ref="C28:C35"/>
    <mergeCell ref="C36:C43"/>
    <mergeCell ref="C44:C51"/>
    <mergeCell ref="A52:A75"/>
    <mergeCell ref="B52:B75"/>
    <mergeCell ref="C52:C59"/>
    <mergeCell ref="C60:C67"/>
    <mergeCell ref="C68:C75"/>
    <mergeCell ref="A84:A91"/>
    <mergeCell ref="B84:B91"/>
    <mergeCell ref="C84:C91"/>
    <mergeCell ref="A92:A99"/>
    <mergeCell ref="B92:B99"/>
    <mergeCell ref="C92:C99"/>
    <mergeCell ref="A100:A107"/>
    <mergeCell ref="B100:B107"/>
    <mergeCell ref="C100:C107"/>
    <mergeCell ref="A108:A115"/>
    <mergeCell ref="B108:B115"/>
    <mergeCell ref="C108:C115"/>
    <mergeCell ref="A156:A163"/>
    <mergeCell ref="B156:B163"/>
    <mergeCell ref="C156:C163"/>
    <mergeCell ref="A116:A123"/>
    <mergeCell ref="B116:B123"/>
    <mergeCell ref="C116:C123"/>
    <mergeCell ref="A124:A131"/>
    <mergeCell ref="B124:B131"/>
    <mergeCell ref="C124:C131"/>
    <mergeCell ref="A132:A155"/>
    <mergeCell ref="B132:B155"/>
    <mergeCell ref="C132:C139"/>
    <mergeCell ref="C140:C147"/>
    <mergeCell ref="C148:C155"/>
    <mergeCell ref="A164:A171"/>
    <mergeCell ref="B164:B171"/>
    <mergeCell ref="C164:C171"/>
    <mergeCell ref="A172:A195"/>
    <mergeCell ref="B172:B195"/>
    <mergeCell ref="C172:C179"/>
    <mergeCell ref="C180:C187"/>
    <mergeCell ref="C188:C195"/>
    <mergeCell ref="A196:A203"/>
    <mergeCell ref="B196:B203"/>
    <mergeCell ref="C196:C203"/>
    <mergeCell ref="A204:A235"/>
    <mergeCell ref="B204:B235"/>
    <mergeCell ref="C204:C211"/>
    <mergeCell ref="C212:C219"/>
    <mergeCell ref="C220:C227"/>
    <mergeCell ref="C228:C235"/>
    <mergeCell ref="A236:A243"/>
    <mergeCell ref="B236:B243"/>
    <mergeCell ref="C236:C243"/>
    <mergeCell ref="A244:A251"/>
    <mergeCell ref="B244:B251"/>
    <mergeCell ref="C244:C251"/>
    <mergeCell ref="A252:A259"/>
    <mergeCell ref="B252:B259"/>
    <mergeCell ref="C252:C259"/>
    <mergeCell ref="A260:A267"/>
    <mergeCell ref="B260:B267"/>
    <mergeCell ref="C260:C267"/>
    <mergeCell ref="A268:A275"/>
    <mergeCell ref="B268:B275"/>
    <mergeCell ref="C268:C275"/>
    <mergeCell ref="A276:A299"/>
    <mergeCell ref="B276:B299"/>
    <mergeCell ref="C276:C283"/>
    <mergeCell ref="C284:C291"/>
    <mergeCell ref="C292:C299"/>
    <mergeCell ref="A300:A307"/>
    <mergeCell ref="B300:B307"/>
    <mergeCell ref="C300:C307"/>
    <mergeCell ref="A308:A315"/>
    <mergeCell ref="B308:B315"/>
    <mergeCell ref="C308:C315"/>
    <mergeCell ref="A348:A355"/>
    <mergeCell ref="B348:B355"/>
    <mergeCell ref="C348:C355"/>
    <mergeCell ref="A316:A323"/>
    <mergeCell ref="B316:B323"/>
    <mergeCell ref="C316:C323"/>
    <mergeCell ref="A324:A347"/>
    <mergeCell ref="B324:B347"/>
    <mergeCell ref="C324:C331"/>
    <mergeCell ref="C332:C339"/>
    <mergeCell ref="C340:C347"/>
  </mergeCells>
  <pageMargins left="0.59055118110236227" right="0.39370078740157483" top="0.39370078740157483" bottom="0.11811023622047245" header="0.31496062992125984" footer="0.31496062992125984"/>
  <pageSetup paperSize="9" scale="31" fitToHeight="0" orientation="portrait" r:id="rId1"/>
  <rowBreaks count="2" manualBreakCount="2">
    <brk id="115" max="9" man="1"/>
    <brk id="24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5"/>
  <sheetViews>
    <sheetView zoomScale="40" zoomScaleNormal="40" workbookViewId="0">
      <selection activeCell="H44" sqref="H44"/>
    </sheetView>
  </sheetViews>
  <sheetFormatPr defaultRowHeight="15" x14ac:dyDescent="0.25"/>
  <cols>
    <col min="1" max="1" width="13.42578125" style="9" bestFit="1" customWidth="1"/>
    <col min="2" max="2" width="81.7109375" style="9" customWidth="1"/>
    <col min="3" max="3" width="33.5703125" style="9" customWidth="1"/>
    <col min="4" max="4" width="46" style="8" customWidth="1"/>
    <col min="5" max="6" width="23" style="10" customWidth="1"/>
    <col min="7" max="7" width="19.7109375" style="10" bestFit="1" customWidth="1"/>
    <col min="8" max="8" width="17.7109375" style="8" customWidth="1"/>
    <col min="9" max="9" width="16" style="8" customWidth="1"/>
    <col min="10" max="10" width="20.5703125" style="8" customWidth="1"/>
    <col min="11" max="11" width="10.28515625" style="8" customWidth="1"/>
    <col min="12" max="12" width="5.28515625" style="8" customWidth="1"/>
    <col min="13" max="16384" width="9.140625" style="8"/>
  </cols>
  <sheetData>
    <row r="1" spans="1:11" ht="20.25" customHeight="1" x14ac:dyDescent="0.25">
      <c r="I1" s="81" t="s">
        <v>39</v>
      </c>
      <c r="J1" s="81"/>
      <c r="K1" s="81"/>
    </row>
    <row r="2" spans="1:11" ht="63.75" customHeight="1" x14ac:dyDescent="0.25">
      <c r="I2" s="81" t="s">
        <v>40</v>
      </c>
      <c r="J2" s="81"/>
      <c r="K2" s="81"/>
    </row>
    <row r="3" spans="1:11" ht="32.25" customHeight="1" x14ac:dyDescent="0.25">
      <c r="I3" s="81" t="s">
        <v>41</v>
      </c>
      <c r="J3" s="81"/>
      <c r="K3" s="81"/>
    </row>
    <row r="4" spans="1:11" ht="20.25" customHeight="1" x14ac:dyDescent="0.25">
      <c r="I4" s="11"/>
      <c r="J4" s="11"/>
      <c r="K4" s="11"/>
    </row>
    <row r="5" spans="1:11" ht="20.25" x14ac:dyDescent="0.25">
      <c r="I5" s="82" t="s">
        <v>42</v>
      </c>
      <c r="J5" s="82"/>
      <c r="K5" s="82"/>
    </row>
    <row r="6" spans="1:11" ht="36.75" customHeight="1" x14ac:dyDescent="0.25">
      <c r="G6" s="12" t="s">
        <v>42</v>
      </c>
      <c r="H6" s="13"/>
      <c r="I6" s="83"/>
      <c r="J6" s="83"/>
      <c r="K6" s="83"/>
    </row>
    <row r="7" spans="1:11" ht="27" customHeight="1" x14ac:dyDescent="0.25">
      <c r="A7" s="84" t="s">
        <v>43</v>
      </c>
      <c r="B7" s="84"/>
      <c r="C7" s="84"/>
      <c r="D7" s="84"/>
      <c r="E7" s="84"/>
      <c r="F7" s="84"/>
      <c r="G7" s="84"/>
      <c r="H7" s="84"/>
      <c r="I7" s="84"/>
      <c r="J7" s="84"/>
      <c r="K7" s="84"/>
    </row>
    <row r="8" spans="1:11" ht="20.25" x14ac:dyDescent="0.3">
      <c r="A8" s="14"/>
      <c r="B8" s="14"/>
      <c r="C8" s="14"/>
      <c r="D8" s="15"/>
      <c r="E8" s="16"/>
      <c r="F8" s="16"/>
      <c r="G8" s="16"/>
      <c r="H8" s="14"/>
      <c r="I8" s="14"/>
      <c r="J8" s="14"/>
      <c r="K8" s="14"/>
    </row>
    <row r="9" spans="1:11" ht="18.75" customHeight="1" x14ac:dyDescent="0.3">
      <c r="A9" s="65" t="s">
        <v>44</v>
      </c>
      <c r="B9" s="85" t="s">
        <v>45</v>
      </c>
      <c r="C9" s="87" t="s">
        <v>46</v>
      </c>
      <c r="D9" s="65" t="s">
        <v>47</v>
      </c>
      <c r="E9" s="88" t="s">
        <v>48</v>
      </c>
      <c r="F9" s="89"/>
      <c r="G9" s="89"/>
      <c r="H9" s="89"/>
      <c r="I9" s="89"/>
      <c r="J9" s="90"/>
      <c r="K9" s="91"/>
    </row>
    <row r="10" spans="1:11" ht="65.25" customHeight="1" x14ac:dyDescent="0.25">
      <c r="A10" s="65"/>
      <c r="B10" s="86"/>
      <c r="C10" s="87"/>
      <c r="D10" s="65"/>
      <c r="E10" s="17">
        <v>2024</v>
      </c>
      <c r="F10" s="17">
        <v>2025</v>
      </c>
      <c r="G10" s="17">
        <v>2026</v>
      </c>
      <c r="H10" s="18">
        <v>2027</v>
      </c>
      <c r="I10" s="18">
        <v>2028</v>
      </c>
      <c r="J10" s="18">
        <v>2029</v>
      </c>
      <c r="K10" s="18">
        <v>2030</v>
      </c>
    </row>
    <row r="11" spans="1:11" ht="20.25" x14ac:dyDescent="0.25">
      <c r="A11" s="18">
        <v>1</v>
      </c>
      <c r="B11" s="18">
        <v>2</v>
      </c>
      <c r="C11" s="18">
        <v>3</v>
      </c>
      <c r="D11" s="18">
        <v>4</v>
      </c>
      <c r="E11" s="19">
        <v>5</v>
      </c>
      <c r="F11" s="19">
        <v>6</v>
      </c>
      <c r="G11" s="19">
        <v>7</v>
      </c>
      <c r="H11" s="18">
        <v>8</v>
      </c>
      <c r="I11" s="18">
        <v>9</v>
      </c>
      <c r="J11" s="18">
        <v>10</v>
      </c>
      <c r="K11" s="18">
        <v>11</v>
      </c>
    </row>
    <row r="12" spans="1:11" ht="20.25" x14ac:dyDescent="0.3">
      <c r="A12" s="80" t="s">
        <v>49</v>
      </c>
      <c r="B12" s="80"/>
      <c r="C12" s="69" t="s">
        <v>34</v>
      </c>
      <c r="D12" s="20" t="s">
        <v>21</v>
      </c>
      <c r="E12" s="21">
        <f>E14+E15+E17+E18</f>
        <v>85957454.099999994</v>
      </c>
      <c r="F12" s="21"/>
      <c r="G12" s="21"/>
      <c r="H12" s="22"/>
      <c r="I12" s="22"/>
      <c r="J12" s="23"/>
      <c r="K12" s="23"/>
    </row>
    <row r="13" spans="1:11" ht="60.75" x14ac:dyDescent="0.3">
      <c r="A13" s="80"/>
      <c r="B13" s="80"/>
      <c r="C13" s="70"/>
      <c r="D13" s="24" t="s">
        <v>33</v>
      </c>
      <c r="E13" s="21">
        <f t="shared" ref="E13:E18" si="0">E21+E29+E37+E45</f>
        <v>43519607.300000004</v>
      </c>
      <c r="F13" s="21"/>
      <c r="G13" s="21"/>
      <c r="H13" s="21"/>
      <c r="I13" s="25">
        <f>I14+I16+I19</f>
        <v>0</v>
      </c>
      <c r="J13" s="26"/>
      <c r="K13" s="26"/>
    </row>
    <row r="14" spans="1:11" ht="20.25" x14ac:dyDescent="0.3">
      <c r="A14" s="80"/>
      <c r="B14" s="80"/>
      <c r="C14" s="70"/>
      <c r="D14" s="20" t="s">
        <v>50</v>
      </c>
      <c r="E14" s="27">
        <f t="shared" si="0"/>
        <v>39305343.500000007</v>
      </c>
      <c r="F14" s="27"/>
      <c r="G14" s="27"/>
      <c r="H14" s="27"/>
      <c r="I14" s="28"/>
      <c r="J14" s="26"/>
      <c r="K14" s="26"/>
    </row>
    <row r="15" spans="1:11" ht="60.75" x14ac:dyDescent="0.3">
      <c r="A15" s="80"/>
      <c r="B15" s="80"/>
      <c r="C15" s="70"/>
      <c r="D15" s="20" t="s">
        <v>32</v>
      </c>
      <c r="E15" s="27">
        <f t="shared" si="0"/>
        <v>4214263.8</v>
      </c>
      <c r="F15" s="27"/>
      <c r="G15" s="27"/>
      <c r="H15" s="27"/>
      <c r="I15" s="28"/>
      <c r="J15" s="26"/>
      <c r="K15" s="26"/>
    </row>
    <row r="16" spans="1:11" ht="20.25" x14ac:dyDescent="0.3">
      <c r="A16" s="80"/>
      <c r="B16" s="80"/>
      <c r="C16" s="70"/>
      <c r="D16" s="24" t="s">
        <v>16</v>
      </c>
      <c r="E16" s="27">
        <f t="shared" si="0"/>
        <v>4214263.8</v>
      </c>
      <c r="F16" s="27"/>
      <c r="G16" s="27"/>
      <c r="H16" s="28"/>
      <c r="I16" s="28"/>
      <c r="J16" s="26"/>
      <c r="K16" s="26"/>
    </row>
    <row r="17" spans="1:11" ht="60.75" x14ac:dyDescent="0.3">
      <c r="A17" s="80"/>
      <c r="B17" s="80"/>
      <c r="C17" s="70"/>
      <c r="D17" s="20" t="s">
        <v>31</v>
      </c>
      <c r="E17" s="27">
        <f t="shared" si="0"/>
        <v>3261.3</v>
      </c>
      <c r="F17" s="27"/>
      <c r="G17" s="27"/>
      <c r="H17" s="28"/>
      <c r="I17" s="28"/>
      <c r="J17" s="26"/>
      <c r="K17" s="26"/>
    </row>
    <row r="18" spans="1:11" ht="40.5" x14ac:dyDescent="0.3">
      <c r="A18" s="80"/>
      <c r="B18" s="80"/>
      <c r="C18" s="70"/>
      <c r="D18" s="20" t="s">
        <v>30</v>
      </c>
      <c r="E18" s="27">
        <f t="shared" si="0"/>
        <v>42434585.5</v>
      </c>
      <c r="F18" s="27"/>
      <c r="G18" s="27"/>
      <c r="H18" s="28"/>
      <c r="I18" s="28"/>
      <c r="J18" s="26"/>
      <c r="K18" s="26"/>
    </row>
    <row r="19" spans="1:11" ht="20.25" x14ac:dyDescent="0.3">
      <c r="A19" s="80"/>
      <c r="B19" s="80"/>
      <c r="C19" s="71"/>
      <c r="D19" s="24" t="s">
        <v>16</v>
      </c>
      <c r="E19" s="27">
        <v>0</v>
      </c>
      <c r="F19" s="27"/>
      <c r="G19" s="27"/>
      <c r="H19" s="28"/>
      <c r="I19" s="28"/>
      <c r="J19" s="26"/>
      <c r="K19" s="26"/>
    </row>
    <row r="20" spans="1:11" ht="20.25" x14ac:dyDescent="0.3">
      <c r="A20" s="80"/>
      <c r="B20" s="80"/>
      <c r="C20" s="69" t="s">
        <v>51</v>
      </c>
      <c r="D20" s="20" t="s">
        <v>21</v>
      </c>
      <c r="E20" s="27">
        <v>42434585.5</v>
      </c>
      <c r="F20" s="27"/>
      <c r="G20" s="27"/>
      <c r="H20" s="28"/>
      <c r="I20" s="28"/>
      <c r="J20" s="26"/>
      <c r="K20" s="26"/>
    </row>
    <row r="21" spans="1:11" ht="20.25" x14ac:dyDescent="0.3">
      <c r="A21" s="80"/>
      <c r="B21" s="80"/>
      <c r="C21" s="70"/>
      <c r="D21" s="24" t="s">
        <v>16</v>
      </c>
      <c r="E21" s="27">
        <v>0</v>
      </c>
      <c r="F21" s="27"/>
      <c r="G21" s="27"/>
      <c r="H21" s="28"/>
      <c r="I21" s="28"/>
      <c r="J21" s="26"/>
      <c r="K21" s="26"/>
    </row>
    <row r="22" spans="1:11" ht="20.25" x14ac:dyDescent="0.3">
      <c r="A22" s="80"/>
      <c r="B22" s="80"/>
      <c r="C22" s="70"/>
      <c r="D22" s="20" t="s">
        <v>20</v>
      </c>
      <c r="E22" s="27">
        <v>0</v>
      </c>
      <c r="F22" s="27"/>
      <c r="G22" s="27"/>
      <c r="H22" s="28"/>
      <c r="I22" s="28"/>
      <c r="J22" s="26"/>
      <c r="K22" s="26"/>
    </row>
    <row r="23" spans="1:11" ht="20.25" x14ac:dyDescent="0.3">
      <c r="A23" s="80"/>
      <c r="B23" s="80"/>
      <c r="C23" s="70"/>
      <c r="D23" s="20" t="s">
        <v>19</v>
      </c>
      <c r="E23" s="27">
        <v>0</v>
      </c>
      <c r="F23" s="27"/>
      <c r="G23" s="27"/>
      <c r="H23" s="28"/>
      <c r="I23" s="28"/>
      <c r="J23" s="26"/>
      <c r="K23" s="26"/>
    </row>
    <row r="24" spans="1:11" ht="20.25" x14ac:dyDescent="0.3">
      <c r="A24" s="80"/>
      <c r="B24" s="80"/>
      <c r="C24" s="70"/>
      <c r="D24" s="24" t="s">
        <v>16</v>
      </c>
      <c r="E24" s="27">
        <v>0</v>
      </c>
      <c r="F24" s="27"/>
      <c r="G24" s="27"/>
      <c r="H24" s="28"/>
      <c r="I24" s="28"/>
      <c r="J24" s="26"/>
      <c r="K24" s="26"/>
    </row>
    <row r="25" spans="1:11" ht="20.25" x14ac:dyDescent="0.3">
      <c r="A25" s="80"/>
      <c r="B25" s="80"/>
      <c r="C25" s="70"/>
      <c r="D25" s="20" t="s">
        <v>18</v>
      </c>
      <c r="E25" s="27">
        <v>0</v>
      </c>
      <c r="F25" s="27"/>
      <c r="G25" s="27"/>
      <c r="H25" s="28"/>
      <c r="I25" s="28"/>
      <c r="J25" s="26"/>
      <c r="K25" s="26"/>
    </row>
    <row r="26" spans="1:11" ht="20.25" x14ac:dyDescent="0.3">
      <c r="A26" s="80"/>
      <c r="B26" s="80"/>
      <c r="C26" s="70"/>
      <c r="D26" s="20" t="s">
        <v>17</v>
      </c>
      <c r="E26" s="27">
        <v>42434585.5</v>
      </c>
      <c r="F26" s="27"/>
      <c r="G26" s="27"/>
      <c r="H26" s="28"/>
      <c r="I26" s="28"/>
      <c r="J26" s="26"/>
      <c r="K26" s="26"/>
    </row>
    <row r="27" spans="1:11" ht="20.25" x14ac:dyDescent="0.3">
      <c r="A27" s="80"/>
      <c r="B27" s="80"/>
      <c r="C27" s="71"/>
      <c r="D27" s="20" t="s">
        <v>16</v>
      </c>
      <c r="E27" s="27">
        <v>0</v>
      </c>
      <c r="F27" s="27"/>
      <c r="G27" s="27"/>
      <c r="H27" s="28"/>
      <c r="I27" s="28"/>
      <c r="J27" s="26"/>
      <c r="K27" s="26"/>
    </row>
    <row r="28" spans="1:11" ht="20.25" x14ac:dyDescent="0.3">
      <c r="A28" s="80"/>
      <c r="B28" s="80"/>
      <c r="C28" s="69" t="s">
        <v>52</v>
      </c>
      <c r="D28" s="20" t="s">
        <v>21</v>
      </c>
      <c r="E28" s="27">
        <f>E30+E31+E33+E34</f>
        <v>39193398.200000003</v>
      </c>
      <c r="F28" s="27"/>
      <c r="G28" s="27"/>
      <c r="H28" s="27"/>
      <c r="I28" s="27"/>
      <c r="J28" s="29"/>
      <c r="K28" s="26"/>
    </row>
    <row r="29" spans="1:11" ht="20.25" x14ac:dyDescent="0.3">
      <c r="A29" s="80"/>
      <c r="B29" s="80"/>
      <c r="C29" s="70"/>
      <c r="D29" s="24" t="s">
        <v>16</v>
      </c>
      <c r="E29" s="27">
        <f>E61+E213</f>
        <v>39193398.200000003</v>
      </c>
      <c r="F29" s="27"/>
      <c r="G29" s="27"/>
      <c r="H29" s="28"/>
      <c r="I29" s="28"/>
      <c r="J29" s="26"/>
      <c r="K29" s="26"/>
    </row>
    <row r="30" spans="1:11" ht="20.25" x14ac:dyDescent="0.3">
      <c r="A30" s="80"/>
      <c r="B30" s="80"/>
      <c r="C30" s="70"/>
      <c r="D30" s="20" t="s">
        <v>20</v>
      </c>
      <c r="E30" s="27">
        <f>E62+E214</f>
        <v>36549210.900000006</v>
      </c>
      <c r="F30" s="27"/>
      <c r="G30" s="27"/>
      <c r="H30" s="27"/>
      <c r="I30" s="28"/>
      <c r="J30" s="26"/>
      <c r="K30" s="26"/>
    </row>
    <row r="31" spans="1:11" ht="20.25" x14ac:dyDescent="0.3">
      <c r="A31" s="80"/>
      <c r="B31" s="80"/>
      <c r="C31" s="70"/>
      <c r="D31" s="20" t="s">
        <v>19</v>
      </c>
      <c r="E31" s="27">
        <f>E63+E215</f>
        <v>2644187.2999999998</v>
      </c>
      <c r="F31" s="27"/>
      <c r="G31" s="27"/>
      <c r="H31" s="28"/>
      <c r="I31" s="28"/>
      <c r="J31" s="26"/>
      <c r="K31" s="26"/>
    </row>
    <row r="32" spans="1:11" ht="20.25" x14ac:dyDescent="0.3">
      <c r="A32" s="80"/>
      <c r="B32" s="80"/>
      <c r="C32" s="70"/>
      <c r="D32" s="24" t="s">
        <v>16</v>
      </c>
      <c r="E32" s="27">
        <f>E64+E216</f>
        <v>2644187.2999999998</v>
      </c>
      <c r="F32" s="27"/>
      <c r="G32" s="27"/>
      <c r="H32" s="28"/>
      <c r="I32" s="28"/>
      <c r="J32" s="26"/>
      <c r="K32" s="26"/>
    </row>
    <row r="33" spans="1:11" ht="20.25" x14ac:dyDescent="0.3">
      <c r="A33" s="80"/>
      <c r="B33" s="80"/>
      <c r="C33" s="70"/>
      <c r="D33" s="20" t="s">
        <v>18</v>
      </c>
      <c r="E33" s="27">
        <v>0</v>
      </c>
      <c r="F33" s="27"/>
      <c r="G33" s="27"/>
      <c r="H33" s="28"/>
      <c r="I33" s="28"/>
      <c r="J33" s="26"/>
      <c r="K33" s="26"/>
    </row>
    <row r="34" spans="1:11" ht="20.25" x14ac:dyDescent="0.3">
      <c r="A34" s="80"/>
      <c r="B34" s="80"/>
      <c r="C34" s="70"/>
      <c r="D34" s="20" t="s">
        <v>17</v>
      </c>
      <c r="E34" s="27">
        <v>0</v>
      </c>
      <c r="F34" s="27"/>
      <c r="G34" s="27"/>
      <c r="H34" s="28"/>
      <c r="I34" s="28"/>
      <c r="J34" s="26"/>
      <c r="K34" s="26"/>
    </row>
    <row r="35" spans="1:11" ht="20.25" x14ac:dyDescent="0.3">
      <c r="A35" s="80"/>
      <c r="B35" s="80"/>
      <c r="C35" s="71"/>
      <c r="D35" s="24" t="s">
        <v>16</v>
      </c>
      <c r="E35" s="27">
        <v>0</v>
      </c>
      <c r="F35" s="27"/>
      <c r="G35" s="27"/>
      <c r="H35" s="28"/>
      <c r="I35" s="28"/>
      <c r="J35" s="26"/>
      <c r="K35" s="26"/>
    </row>
    <row r="36" spans="1:11" ht="20.25" x14ac:dyDescent="0.3">
      <c r="A36" s="80"/>
      <c r="B36" s="80"/>
      <c r="C36" s="69" t="s">
        <v>53</v>
      </c>
      <c r="D36" s="20" t="s">
        <v>21</v>
      </c>
      <c r="E36" s="27">
        <f>E38+E39+E41+E42</f>
        <v>20748.7</v>
      </c>
      <c r="F36" s="27"/>
      <c r="G36" s="27"/>
      <c r="H36" s="28"/>
      <c r="I36" s="28"/>
      <c r="J36" s="26"/>
      <c r="K36" s="26"/>
    </row>
    <row r="37" spans="1:11" ht="20.25" x14ac:dyDescent="0.3">
      <c r="A37" s="80"/>
      <c r="B37" s="80"/>
      <c r="C37" s="70"/>
      <c r="D37" s="24" t="s">
        <v>16</v>
      </c>
      <c r="E37" s="27">
        <f>E222</f>
        <v>17487.400000000001</v>
      </c>
      <c r="F37" s="27"/>
      <c r="G37" s="27"/>
      <c r="H37" s="28"/>
      <c r="I37" s="28"/>
      <c r="J37" s="26"/>
      <c r="K37" s="26"/>
    </row>
    <row r="38" spans="1:11" ht="20.25" x14ac:dyDescent="0.3">
      <c r="A38" s="80"/>
      <c r="B38" s="80"/>
      <c r="C38" s="70"/>
      <c r="D38" s="20" t="s">
        <v>20</v>
      </c>
      <c r="E38" s="27">
        <v>17487.400000000001</v>
      </c>
      <c r="F38" s="27"/>
      <c r="G38" s="27"/>
      <c r="H38" s="28"/>
      <c r="I38" s="28"/>
      <c r="J38" s="26"/>
      <c r="K38" s="26"/>
    </row>
    <row r="39" spans="1:11" ht="20.25" x14ac:dyDescent="0.3">
      <c r="A39" s="80"/>
      <c r="B39" s="80"/>
      <c r="C39" s="70"/>
      <c r="D39" s="20" t="s">
        <v>19</v>
      </c>
      <c r="E39" s="27">
        <f>E223</f>
        <v>0</v>
      </c>
      <c r="F39" s="27"/>
      <c r="G39" s="27"/>
      <c r="H39" s="28"/>
      <c r="I39" s="28"/>
      <c r="J39" s="26"/>
      <c r="K39" s="26"/>
    </row>
    <row r="40" spans="1:11" ht="20.25" x14ac:dyDescent="0.3">
      <c r="A40" s="80"/>
      <c r="B40" s="80"/>
      <c r="C40" s="70"/>
      <c r="D40" s="24" t="s">
        <v>16</v>
      </c>
      <c r="E40" s="27">
        <f>E224</f>
        <v>0</v>
      </c>
      <c r="F40" s="27"/>
      <c r="G40" s="27"/>
      <c r="H40" s="28"/>
      <c r="I40" s="28"/>
      <c r="J40" s="26"/>
      <c r="K40" s="26"/>
    </row>
    <row r="41" spans="1:11" ht="20.25" x14ac:dyDescent="0.3">
      <c r="A41" s="80"/>
      <c r="B41" s="80"/>
      <c r="C41" s="70"/>
      <c r="D41" s="20" t="s">
        <v>18</v>
      </c>
      <c r="E41" s="27">
        <f>E225</f>
        <v>3261.3</v>
      </c>
      <c r="F41" s="27"/>
      <c r="G41" s="27"/>
      <c r="H41" s="28"/>
      <c r="I41" s="28"/>
      <c r="J41" s="26"/>
      <c r="K41" s="26"/>
    </row>
    <row r="42" spans="1:11" ht="20.25" x14ac:dyDescent="0.3">
      <c r="A42" s="80"/>
      <c r="B42" s="80"/>
      <c r="C42" s="70"/>
      <c r="D42" s="20" t="s">
        <v>17</v>
      </c>
      <c r="E42" s="27">
        <f>E226</f>
        <v>0</v>
      </c>
      <c r="F42" s="27"/>
      <c r="G42" s="27"/>
      <c r="H42" s="28"/>
      <c r="I42" s="28"/>
      <c r="J42" s="26"/>
      <c r="K42" s="26"/>
    </row>
    <row r="43" spans="1:11" ht="20.25" x14ac:dyDescent="0.3">
      <c r="A43" s="80"/>
      <c r="B43" s="80"/>
      <c r="C43" s="71"/>
      <c r="D43" s="24" t="s">
        <v>16</v>
      </c>
      <c r="E43" s="27">
        <v>0</v>
      </c>
      <c r="F43" s="27"/>
      <c r="G43" s="27"/>
      <c r="H43" s="28"/>
      <c r="I43" s="28"/>
      <c r="J43" s="26"/>
      <c r="K43" s="26"/>
    </row>
    <row r="44" spans="1:11" ht="20.25" x14ac:dyDescent="0.3">
      <c r="A44" s="80"/>
      <c r="B44" s="80"/>
      <c r="C44" s="69" t="s">
        <v>54</v>
      </c>
      <c r="D44" s="20" t="s">
        <v>21</v>
      </c>
      <c r="E44" s="27">
        <f>E46+E47+E49+E50</f>
        <v>4308721.7</v>
      </c>
      <c r="F44" s="27"/>
      <c r="G44" s="27"/>
      <c r="H44" s="27">
        <f>'[1]ЗАКАМ рабочий вариант'!$H$12-F44</f>
        <v>4331846</v>
      </c>
      <c r="I44" s="28"/>
      <c r="J44" s="26"/>
      <c r="K44" s="26"/>
    </row>
    <row r="45" spans="1:11" ht="20.25" x14ac:dyDescent="0.3">
      <c r="A45" s="80"/>
      <c r="B45" s="80"/>
      <c r="C45" s="70"/>
      <c r="D45" s="24" t="s">
        <v>16</v>
      </c>
      <c r="E45" s="27">
        <f t="shared" ref="E45:E50" si="1">E69</f>
        <v>4308721.7</v>
      </c>
      <c r="F45" s="27"/>
      <c r="G45" s="27"/>
      <c r="H45" s="28"/>
      <c r="I45" s="28"/>
      <c r="J45" s="26"/>
      <c r="K45" s="26"/>
    </row>
    <row r="46" spans="1:11" ht="20.25" x14ac:dyDescent="0.3">
      <c r="A46" s="80"/>
      <c r="B46" s="80"/>
      <c r="C46" s="70"/>
      <c r="D46" s="20" t="s">
        <v>20</v>
      </c>
      <c r="E46" s="27">
        <f t="shared" si="1"/>
        <v>2738645.2</v>
      </c>
      <c r="F46" s="27"/>
      <c r="G46" s="27"/>
      <c r="H46" s="28"/>
      <c r="I46" s="28"/>
      <c r="J46" s="26"/>
      <c r="K46" s="26"/>
    </row>
    <row r="47" spans="1:11" ht="20.25" x14ac:dyDescent="0.3">
      <c r="A47" s="80"/>
      <c r="B47" s="80"/>
      <c r="C47" s="70"/>
      <c r="D47" s="20" t="s">
        <v>19</v>
      </c>
      <c r="E47" s="27">
        <f t="shared" si="1"/>
        <v>1570076.5</v>
      </c>
      <c r="F47" s="27"/>
      <c r="G47" s="27"/>
      <c r="H47" s="28"/>
      <c r="I47" s="28"/>
      <c r="J47" s="26"/>
      <c r="K47" s="26"/>
    </row>
    <row r="48" spans="1:11" ht="20.25" x14ac:dyDescent="0.3">
      <c r="A48" s="80"/>
      <c r="B48" s="80"/>
      <c r="C48" s="70"/>
      <c r="D48" s="24" t="s">
        <v>16</v>
      </c>
      <c r="E48" s="27">
        <f t="shared" si="1"/>
        <v>1570076.5</v>
      </c>
      <c r="F48" s="27"/>
      <c r="G48" s="27"/>
      <c r="H48" s="28"/>
      <c r="I48" s="28"/>
      <c r="J48" s="26"/>
      <c r="K48" s="26"/>
    </row>
    <row r="49" spans="1:11" ht="20.25" x14ac:dyDescent="0.3">
      <c r="A49" s="80"/>
      <c r="B49" s="80"/>
      <c r="C49" s="70"/>
      <c r="D49" s="20" t="s">
        <v>18</v>
      </c>
      <c r="E49" s="27">
        <f t="shared" si="1"/>
        <v>0</v>
      </c>
      <c r="F49" s="27"/>
      <c r="G49" s="27"/>
      <c r="H49" s="28"/>
      <c r="I49" s="28"/>
      <c r="J49" s="26"/>
      <c r="K49" s="26"/>
    </row>
    <row r="50" spans="1:11" ht="20.25" x14ac:dyDescent="0.3">
      <c r="A50" s="80"/>
      <c r="B50" s="80"/>
      <c r="C50" s="70"/>
      <c r="D50" s="20" t="s">
        <v>17</v>
      </c>
      <c r="E50" s="27">
        <f t="shared" si="1"/>
        <v>0</v>
      </c>
      <c r="F50" s="27"/>
      <c r="G50" s="27"/>
      <c r="H50" s="28"/>
      <c r="I50" s="28"/>
      <c r="J50" s="26"/>
      <c r="K50" s="26"/>
    </row>
    <row r="51" spans="1:11" ht="20.25" x14ac:dyDescent="0.3">
      <c r="A51" s="80"/>
      <c r="B51" s="80"/>
      <c r="C51" s="71"/>
      <c r="D51" s="24" t="s">
        <v>16</v>
      </c>
      <c r="E51" s="27">
        <v>0</v>
      </c>
      <c r="F51" s="27"/>
      <c r="G51" s="27"/>
      <c r="H51" s="28"/>
      <c r="I51" s="28"/>
      <c r="J51" s="26"/>
      <c r="K51" s="26"/>
    </row>
    <row r="52" spans="1:11" ht="20.25" x14ac:dyDescent="0.3">
      <c r="A52" s="69" t="s">
        <v>29</v>
      </c>
      <c r="B52" s="72" t="s">
        <v>28</v>
      </c>
      <c r="C52" s="69" t="s">
        <v>34</v>
      </c>
      <c r="D52" s="20" t="s">
        <v>21</v>
      </c>
      <c r="E52" s="27">
        <f>E60+E68</f>
        <v>6962447.7000000002</v>
      </c>
      <c r="F52" s="27"/>
      <c r="G52" s="27"/>
      <c r="H52" s="28"/>
      <c r="I52" s="28"/>
      <c r="J52" s="26"/>
      <c r="K52" s="26"/>
    </row>
    <row r="53" spans="1:11" ht="20.25" x14ac:dyDescent="0.3">
      <c r="A53" s="70"/>
      <c r="B53" s="73"/>
      <c r="C53" s="70"/>
      <c r="D53" s="24" t="s">
        <v>16</v>
      </c>
      <c r="E53" s="27">
        <f>E61+E69</f>
        <v>6962447.7000000002</v>
      </c>
      <c r="F53" s="27"/>
      <c r="G53" s="27"/>
      <c r="H53" s="28"/>
      <c r="I53" s="28"/>
      <c r="J53" s="26"/>
      <c r="K53" s="26"/>
    </row>
    <row r="54" spans="1:11" ht="20.25" x14ac:dyDescent="0.3">
      <c r="A54" s="70"/>
      <c r="B54" s="73"/>
      <c r="C54" s="70"/>
      <c r="D54" s="20" t="s">
        <v>20</v>
      </c>
      <c r="E54" s="27">
        <f>E62+E70</f>
        <v>4517075.4000000004</v>
      </c>
      <c r="F54" s="27"/>
      <c r="G54" s="27"/>
      <c r="H54" s="28"/>
      <c r="I54" s="28"/>
      <c r="J54" s="26"/>
      <c r="K54" s="26"/>
    </row>
    <row r="55" spans="1:11" ht="20.25" x14ac:dyDescent="0.3">
      <c r="A55" s="70"/>
      <c r="B55" s="73"/>
      <c r="C55" s="70"/>
      <c r="D55" s="20" t="s">
        <v>19</v>
      </c>
      <c r="E55" s="27">
        <f>E63+E71</f>
        <v>2445372.2999999998</v>
      </c>
      <c r="F55" s="27"/>
      <c r="G55" s="27"/>
      <c r="H55" s="28"/>
      <c r="I55" s="28"/>
      <c r="J55" s="26"/>
      <c r="K55" s="26"/>
    </row>
    <row r="56" spans="1:11" ht="20.25" x14ac:dyDescent="0.3">
      <c r="A56" s="70"/>
      <c r="B56" s="73"/>
      <c r="C56" s="70"/>
      <c r="D56" s="24" t="s">
        <v>16</v>
      </c>
      <c r="E56" s="27">
        <f>E64+E72</f>
        <v>2445372.2999999998</v>
      </c>
      <c r="F56" s="27"/>
      <c r="G56" s="27"/>
      <c r="H56" s="28"/>
      <c r="I56" s="28"/>
      <c r="J56" s="26"/>
      <c r="K56" s="26"/>
    </row>
    <row r="57" spans="1:11" ht="20.25" x14ac:dyDescent="0.3">
      <c r="A57" s="70"/>
      <c r="B57" s="73"/>
      <c r="C57" s="70"/>
      <c r="D57" s="20" t="s">
        <v>18</v>
      </c>
      <c r="E57" s="27">
        <v>0</v>
      </c>
      <c r="F57" s="27"/>
      <c r="G57" s="27"/>
      <c r="H57" s="28"/>
      <c r="I57" s="28"/>
      <c r="J57" s="26"/>
      <c r="K57" s="26"/>
    </row>
    <row r="58" spans="1:11" ht="20.25" x14ac:dyDescent="0.3">
      <c r="A58" s="70"/>
      <c r="B58" s="73"/>
      <c r="C58" s="70"/>
      <c r="D58" s="20" t="s">
        <v>17</v>
      </c>
      <c r="E58" s="27">
        <v>0</v>
      </c>
      <c r="F58" s="27"/>
      <c r="G58" s="27"/>
      <c r="H58" s="28"/>
      <c r="I58" s="28"/>
      <c r="J58" s="26"/>
      <c r="K58" s="26"/>
    </row>
    <row r="59" spans="1:11" ht="20.25" x14ac:dyDescent="0.3">
      <c r="A59" s="70"/>
      <c r="B59" s="73"/>
      <c r="C59" s="71"/>
      <c r="D59" s="24" t="s">
        <v>16</v>
      </c>
      <c r="E59" s="27">
        <v>0</v>
      </c>
      <c r="F59" s="27"/>
      <c r="G59" s="27"/>
      <c r="H59" s="28"/>
      <c r="I59" s="28"/>
      <c r="J59" s="26"/>
      <c r="K59" s="26"/>
    </row>
    <row r="60" spans="1:11" ht="20.25" x14ac:dyDescent="0.3">
      <c r="A60" s="70"/>
      <c r="B60" s="73"/>
      <c r="C60" s="69" t="s">
        <v>52</v>
      </c>
      <c r="D60" s="20" t="s">
        <v>21</v>
      </c>
      <c r="E60" s="27">
        <f>E62+E63+E65+E66</f>
        <v>2653726</v>
      </c>
      <c r="F60" s="27"/>
      <c r="G60" s="27"/>
      <c r="H60" s="28"/>
      <c r="I60" s="28"/>
      <c r="J60" s="26"/>
      <c r="K60" s="26"/>
    </row>
    <row r="61" spans="1:11" ht="20.25" x14ac:dyDescent="0.3">
      <c r="A61" s="70"/>
      <c r="B61" s="73"/>
      <c r="C61" s="70"/>
      <c r="D61" s="24" t="s">
        <v>16</v>
      </c>
      <c r="E61" s="27">
        <f>E77+E85+E93+E101+E109+E117+E125+E141+E157+E181+E197+E165</f>
        <v>2653726</v>
      </c>
      <c r="F61" s="27"/>
      <c r="G61" s="27"/>
      <c r="H61" s="28"/>
      <c r="I61" s="28"/>
      <c r="J61" s="26"/>
      <c r="K61" s="26"/>
    </row>
    <row r="62" spans="1:11" ht="20.25" x14ac:dyDescent="0.3">
      <c r="A62" s="70"/>
      <c r="B62" s="73"/>
      <c r="C62" s="70"/>
      <c r="D62" s="20" t="s">
        <v>20</v>
      </c>
      <c r="E62" s="27">
        <f>E78+E86+E94+E102+E110+E118+E126+E142+E158+E166+E182+E198</f>
        <v>1778430.2</v>
      </c>
      <c r="F62" s="27"/>
      <c r="G62" s="27"/>
      <c r="H62" s="28"/>
      <c r="I62" s="28"/>
      <c r="J62" s="26"/>
      <c r="K62" s="26"/>
    </row>
    <row r="63" spans="1:11" ht="20.25" x14ac:dyDescent="0.3">
      <c r="A63" s="70"/>
      <c r="B63" s="73"/>
      <c r="C63" s="70"/>
      <c r="D63" s="20" t="s">
        <v>19</v>
      </c>
      <c r="E63" s="27">
        <f>E79+E87+E95+E103+E111+E119+E127+E143+E159+E167+E183+E199</f>
        <v>875295.8</v>
      </c>
      <c r="F63" s="27"/>
      <c r="G63" s="27"/>
      <c r="H63" s="28"/>
      <c r="I63" s="28"/>
      <c r="J63" s="26"/>
      <c r="K63" s="26"/>
    </row>
    <row r="64" spans="1:11" ht="20.25" x14ac:dyDescent="0.3">
      <c r="A64" s="70"/>
      <c r="B64" s="73"/>
      <c r="C64" s="70"/>
      <c r="D64" s="24" t="s">
        <v>16</v>
      </c>
      <c r="E64" s="27">
        <f>E80+E88+E96+E104+E112+E120+E128+E144+E160+E168+E184+E200</f>
        <v>875295.8</v>
      </c>
      <c r="F64" s="27"/>
      <c r="G64" s="27"/>
      <c r="H64" s="28"/>
      <c r="I64" s="28"/>
      <c r="J64" s="26"/>
      <c r="K64" s="26"/>
    </row>
    <row r="65" spans="1:11" ht="20.25" x14ac:dyDescent="0.3">
      <c r="A65" s="70"/>
      <c r="B65" s="73"/>
      <c r="C65" s="70"/>
      <c r="D65" s="20" t="s">
        <v>18</v>
      </c>
      <c r="E65" s="27">
        <v>0</v>
      </c>
      <c r="F65" s="27"/>
      <c r="G65" s="27"/>
      <c r="H65" s="28"/>
      <c r="I65" s="28"/>
      <c r="J65" s="26"/>
      <c r="K65" s="26"/>
    </row>
    <row r="66" spans="1:11" ht="20.25" x14ac:dyDescent="0.3">
      <c r="A66" s="70"/>
      <c r="B66" s="73"/>
      <c r="C66" s="70"/>
      <c r="D66" s="20" t="s">
        <v>17</v>
      </c>
      <c r="E66" s="27">
        <v>0</v>
      </c>
      <c r="F66" s="27"/>
      <c r="G66" s="27"/>
      <c r="H66" s="28"/>
      <c r="I66" s="28"/>
      <c r="J66" s="26"/>
      <c r="K66" s="26"/>
    </row>
    <row r="67" spans="1:11" ht="20.25" x14ac:dyDescent="0.3">
      <c r="A67" s="70"/>
      <c r="B67" s="73"/>
      <c r="C67" s="71"/>
      <c r="D67" s="24" t="s">
        <v>16</v>
      </c>
      <c r="E67" s="27">
        <v>0</v>
      </c>
      <c r="F67" s="27"/>
      <c r="G67" s="27"/>
      <c r="H67" s="28"/>
      <c r="I67" s="28"/>
      <c r="J67" s="26"/>
      <c r="K67" s="26"/>
    </row>
    <row r="68" spans="1:11" ht="20.25" x14ac:dyDescent="0.3">
      <c r="A68" s="70"/>
      <c r="B68" s="73"/>
      <c r="C68" s="69" t="s">
        <v>54</v>
      </c>
      <c r="D68" s="20" t="s">
        <v>21</v>
      </c>
      <c r="E68" s="27">
        <f>E70+E71+E73+E74</f>
        <v>4308721.7</v>
      </c>
      <c r="F68" s="27"/>
      <c r="G68" s="27"/>
      <c r="H68" s="28"/>
      <c r="I68" s="28"/>
      <c r="J68" s="26"/>
      <c r="K68" s="26"/>
    </row>
    <row r="69" spans="1:11" ht="20.25" x14ac:dyDescent="0.3">
      <c r="A69" s="70"/>
      <c r="B69" s="73"/>
      <c r="C69" s="70"/>
      <c r="D69" s="24" t="s">
        <v>16</v>
      </c>
      <c r="E69" s="27">
        <f>E68</f>
        <v>4308721.7</v>
      </c>
      <c r="F69" s="27"/>
      <c r="G69" s="27"/>
      <c r="H69" s="28"/>
      <c r="I69" s="28"/>
      <c r="J69" s="26"/>
      <c r="K69" s="26"/>
    </row>
    <row r="70" spans="1:11" ht="20.25" x14ac:dyDescent="0.3">
      <c r="A70" s="70"/>
      <c r="B70" s="73"/>
      <c r="C70" s="70"/>
      <c r="D70" s="20" t="s">
        <v>20</v>
      </c>
      <c r="E70" s="27">
        <f>E150+E190</f>
        <v>2738645.2</v>
      </c>
      <c r="F70" s="27"/>
      <c r="G70" s="27"/>
      <c r="H70" s="28"/>
      <c r="I70" s="28"/>
      <c r="J70" s="26"/>
      <c r="K70" s="26"/>
    </row>
    <row r="71" spans="1:11" ht="20.25" x14ac:dyDescent="0.3">
      <c r="A71" s="70"/>
      <c r="B71" s="73"/>
      <c r="C71" s="70"/>
      <c r="D71" s="20" t="s">
        <v>19</v>
      </c>
      <c r="E71" s="27">
        <f>E151+E191</f>
        <v>1570076.5</v>
      </c>
      <c r="F71" s="27"/>
      <c r="G71" s="27"/>
      <c r="H71" s="28"/>
      <c r="I71" s="28"/>
      <c r="J71" s="26"/>
      <c r="K71" s="26"/>
    </row>
    <row r="72" spans="1:11" ht="20.25" x14ac:dyDescent="0.3">
      <c r="A72" s="70"/>
      <c r="B72" s="73"/>
      <c r="C72" s="70"/>
      <c r="D72" s="24" t="s">
        <v>16</v>
      </c>
      <c r="E72" s="27">
        <f>E152+E192</f>
        <v>1570076.5</v>
      </c>
      <c r="F72" s="27"/>
      <c r="G72" s="27"/>
      <c r="H72" s="28"/>
      <c r="I72" s="28"/>
      <c r="J72" s="26"/>
      <c r="K72" s="26"/>
    </row>
    <row r="73" spans="1:11" ht="20.25" x14ac:dyDescent="0.3">
      <c r="A73" s="70"/>
      <c r="B73" s="73"/>
      <c r="C73" s="70"/>
      <c r="D73" s="20" t="s">
        <v>18</v>
      </c>
      <c r="E73" s="27">
        <v>0</v>
      </c>
      <c r="F73" s="27"/>
      <c r="G73" s="27"/>
      <c r="H73" s="28"/>
      <c r="I73" s="28"/>
      <c r="J73" s="26"/>
      <c r="K73" s="26"/>
    </row>
    <row r="74" spans="1:11" ht="20.25" x14ac:dyDescent="0.3">
      <c r="A74" s="70"/>
      <c r="B74" s="73"/>
      <c r="C74" s="70"/>
      <c r="D74" s="20" t="s">
        <v>17</v>
      </c>
      <c r="E74" s="27">
        <v>0</v>
      </c>
      <c r="F74" s="27"/>
      <c r="G74" s="27"/>
      <c r="H74" s="28"/>
      <c r="I74" s="28"/>
      <c r="J74" s="26"/>
      <c r="K74" s="26"/>
    </row>
    <row r="75" spans="1:11" ht="20.25" x14ac:dyDescent="0.3">
      <c r="A75" s="70"/>
      <c r="B75" s="73"/>
      <c r="C75" s="71"/>
      <c r="D75" s="24" t="s">
        <v>16</v>
      </c>
      <c r="E75" s="27">
        <v>0</v>
      </c>
      <c r="F75" s="27"/>
      <c r="G75" s="27"/>
      <c r="H75" s="28"/>
      <c r="I75" s="28"/>
      <c r="J75" s="26"/>
      <c r="K75" s="26"/>
    </row>
    <row r="76" spans="1:11" ht="20.25" x14ac:dyDescent="0.3">
      <c r="A76" s="69" t="s">
        <v>27</v>
      </c>
      <c r="B76" s="72" t="s">
        <v>55</v>
      </c>
      <c r="C76" s="69" t="s">
        <v>52</v>
      </c>
      <c r="D76" s="20" t="s">
        <v>21</v>
      </c>
      <c r="E76" s="27">
        <f>E78+E79+E81+E82</f>
        <v>272071.59999999998</v>
      </c>
      <c r="F76" s="27"/>
      <c r="G76" s="27"/>
      <c r="H76" s="28"/>
      <c r="I76" s="28"/>
      <c r="J76" s="26"/>
      <c r="K76" s="26"/>
    </row>
    <row r="77" spans="1:11" ht="20.25" x14ac:dyDescent="0.3">
      <c r="A77" s="70"/>
      <c r="B77" s="73"/>
      <c r="C77" s="70"/>
      <c r="D77" s="24" t="s">
        <v>16</v>
      </c>
      <c r="E77" s="27">
        <f>E76</f>
        <v>272071.59999999998</v>
      </c>
      <c r="F77" s="27"/>
      <c r="G77" s="27"/>
      <c r="H77" s="28"/>
      <c r="I77" s="28"/>
      <c r="J77" s="26"/>
      <c r="K77" s="26"/>
    </row>
    <row r="78" spans="1:11" ht="20.25" x14ac:dyDescent="0.3">
      <c r="A78" s="70"/>
      <c r="B78" s="73"/>
      <c r="C78" s="70"/>
      <c r="D78" s="20" t="s">
        <v>20</v>
      </c>
      <c r="E78" s="27">
        <f>138569.1+19140.5</f>
        <v>157709.6</v>
      </c>
      <c r="F78" s="27"/>
      <c r="G78" s="27"/>
      <c r="H78" s="28"/>
      <c r="I78" s="28"/>
      <c r="J78" s="26"/>
      <c r="K78" s="26"/>
    </row>
    <row r="79" spans="1:11" ht="20.25" x14ac:dyDescent="0.3">
      <c r="A79" s="70"/>
      <c r="B79" s="73"/>
      <c r="C79" s="70"/>
      <c r="D79" s="20" t="s">
        <v>19</v>
      </c>
      <c r="E79" s="27">
        <v>114362</v>
      </c>
      <c r="F79" s="27"/>
      <c r="G79" s="27"/>
      <c r="H79" s="28"/>
      <c r="I79" s="28"/>
      <c r="J79" s="26"/>
      <c r="K79" s="26"/>
    </row>
    <row r="80" spans="1:11" ht="20.25" x14ac:dyDescent="0.3">
      <c r="A80" s="70"/>
      <c r="B80" s="73"/>
      <c r="C80" s="70"/>
      <c r="D80" s="24" t="s">
        <v>16</v>
      </c>
      <c r="E80" s="27">
        <v>114362</v>
      </c>
      <c r="F80" s="27"/>
      <c r="G80" s="27"/>
      <c r="H80" s="28"/>
      <c r="I80" s="28"/>
      <c r="J80" s="26"/>
      <c r="K80" s="26"/>
    </row>
    <row r="81" spans="1:11" ht="20.25" x14ac:dyDescent="0.3">
      <c r="A81" s="70"/>
      <c r="B81" s="73"/>
      <c r="C81" s="70"/>
      <c r="D81" s="20" t="s">
        <v>18</v>
      </c>
      <c r="E81" s="27">
        <v>0</v>
      </c>
      <c r="F81" s="27"/>
      <c r="G81" s="27"/>
      <c r="H81" s="28"/>
      <c r="I81" s="28"/>
      <c r="J81" s="26"/>
      <c r="K81" s="26"/>
    </row>
    <row r="82" spans="1:11" ht="20.25" x14ac:dyDescent="0.3">
      <c r="A82" s="70"/>
      <c r="B82" s="73"/>
      <c r="C82" s="70"/>
      <c r="D82" s="20" t="s">
        <v>17</v>
      </c>
      <c r="E82" s="27">
        <v>0</v>
      </c>
      <c r="F82" s="27"/>
      <c r="G82" s="27"/>
      <c r="H82" s="28"/>
      <c r="I82" s="28"/>
      <c r="J82" s="26"/>
      <c r="K82" s="26"/>
    </row>
    <row r="83" spans="1:11" ht="20.25" x14ac:dyDescent="0.3">
      <c r="A83" s="70"/>
      <c r="B83" s="73"/>
      <c r="C83" s="71"/>
      <c r="D83" s="24" t="s">
        <v>16</v>
      </c>
      <c r="E83" s="27">
        <v>0</v>
      </c>
      <c r="F83" s="27"/>
      <c r="G83" s="27"/>
      <c r="H83" s="28"/>
      <c r="I83" s="28"/>
      <c r="J83" s="26"/>
      <c r="K83" s="26"/>
    </row>
    <row r="84" spans="1:11" ht="20.25" x14ac:dyDescent="0.3">
      <c r="A84" s="69" t="s">
        <v>26</v>
      </c>
      <c r="B84" s="72" t="s">
        <v>56</v>
      </c>
      <c r="C84" s="69" t="s">
        <v>52</v>
      </c>
      <c r="D84" s="20" t="s">
        <v>21</v>
      </c>
      <c r="E84" s="27">
        <v>400920.9</v>
      </c>
      <c r="F84" s="27"/>
      <c r="G84" s="27"/>
      <c r="H84" s="28"/>
      <c r="I84" s="28"/>
      <c r="J84" s="26"/>
      <c r="K84" s="26"/>
    </row>
    <row r="85" spans="1:11" ht="20.25" x14ac:dyDescent="0.3">
      <c r="A85" s="78"/>
      <c r="B85" s="73"/>
      <c r="C85" s="70"/>
      <c r="D85" s="24" t="s">
        <v>16</v>
      </c>
      <c r="E85" s="27">
        <v>400920.9</v>
      </c>
      <c r="F85" s="27"/>
      <c r="G85" s="27"/>
      <c r="H85" s="28"/>
      <c r="I85" s="28"/>
      <c r="J85" s="26"/>
      <c r="K85" s="26"/>
    </row>
    <row r="86" spans="1:11" ht="20.25" x14ac:dyDescent="0.3">
      <c r="A86" s="78"/>
      <c r="B86" s="73"/>
      <c r="C86" s="70"/>
      <c r="D86" s="20" t="s">
        <v>20</v>
      </c>
      <c r="E86" s="27">
        <v>16036.9</v>
      </c>
      <c r="F86" s="27"/>
      <c r="G86" s="27"/>
      <c r="H86" s="28"/>
      <c r="I86" s="28"/>
      <c r="J86" s="26"/>
      <c r="K86" s="26"/>
    </row>
    <row r="87" spans="1:11" ht="20.25" x14ac:dyDescent="0.3">
      <c r="A87" s="78"/>
      <c r="B87" s="73"/>
      <c r="C87" s="70"/>
      <c r="D87" s="20" t="s">
        <v>19</v>
      </c>
      <c r="E87" s="27">
        <v>384884</v>
      </c>
      <c r="F87" s="27"/>
      <c r="G87" s="27"/>
      <c r="H87" s="28"/>
      <c r="I87" s="28"/>
      <c r="J87" s="26"/>
      <c r="K87" s="26"/>
    </row>
    <row r="88" spans="1:11" ht="20.25" x14ac:dyDescent="0.3">
      <c r="A88" s="78"/>
      <c r="B88" s="73"/>
      <c r="C88" s="70"/>
      <c r="D88" s="24" t="s">
        <v>16</v>
      </c>
      <c r="E88" s="27">
        <v>384884</v>
      </c>
      <c r="F88" s="27"/>
      <c r="G88" s="27"/>
      <c r="H88" s="28"/>
      <c r="I88" s="28"/>
      <c r="J88" s="26"/>
      <c r="K88" s="26"/>
    </row>
    <row r="89" spans="1:11" ht="20.25" x14ac:dyDescent="0.3">
      <c r="A89" s="78"/>
      <c r="B89" s="73"/>
      <c r="C89" s="70"/>
      <c r="D89" s="20" t="s">
        <v>18</v>
      </c>
      <c r="E89" s="27">
        <v>0</v>
      </c>
      <c r="F89" s="27"/>
      <c r="G89" s="27"/>
      <c r="H89" s="28"/>
      <c r="I89" s="28"/>
      <c r="J89" s="26"/>
      <c r="K89" s="26"/>
    </row>
    <row r="90" spans="1:11" ht="20.25" x14ac:dyDescent="0.3">
      <c r="A90" s="78"/>
      <c r="B90" s="73"/>
      <c r="C90" s="70"/>
      <c r="D90" s="20" t="s">
        <v>17</v>
      </c>
      <c r="E90" s="27">
        <v>0</v>
      </c>
      <c r="F90" s="27"/>
      <c r="G90" s="27"/>
      <c r="H90" s="28"/>
      <c r="I90" s="28"/>
      <c r="J90" s="26"/>
      <c r="K90" s="26"/>
    </row>
    <row r="91" spans="1:11" ht="20.25" x14ac:dyDescent="0.3">
      <c r="A91" s="79"/>
      <c r="B91" s="74"/>
      <c r="C91" s="71"/>
      <c r="D91" s="24" t="s">
        <v>16</v>
      </c>
      <c r="E91" s="27">
        <v>0</v>
      </c>
      <c r="F91" s="27"/>
      <c r="G91" s="27"/>
      <c r="H91" s="28"/>
      <c r="I91" s="28"/>
      <c r="J91" s="26"/>
      <c r="K91" s="26"/>
    </row>
    <row r="92" spans="1:11" ht="20.25" x14ac:dyDescent="0.3">
      <c r="A92" s="69" t="s">
        <v>57</v>
      </c>
      <c r="B92" s="72" t="s">
        <v>58</v>
      </c>
      <c r="C92" s="69" t="s">
        <v>52</v>
      </c>
      <c r="D92" s="20" t="s">
        <v>21</v>
      </c>
      <c r="E92" s="27">
        <v>68435.7</v>
      </c>
      <c r="F92" s="27"/>
      <c r="G92" s="27"/>
      <c r="H92" s="28"/>
      <c r="I92" s="28"/>
      <c r="J92" s="26"/>
      <c r="K92" s="26"/>
    </row>
    <row r="93" spans="1:11" ht="20.25" x14ac:dyDescent="0.3">
      <c r="A93" s="78"/>
      <c r="B93" s="73"/>
      <c r="C93" s="70"/>
      <c r="D93" s="24" t="s">
        <v>16</v>
      </c>
      <c r="E93" s="27">
        <v>68435.7</v>
      </c>
      <c r="F93" s="27"/>
      <c r="G93" s="27"/>
      <c r="H93" s="28"/>
      <c r="I93" s="28"/>
      <c r="J93" s="26"/>
      <c r="K93" s="26"/>
    </row>
    <row r="94" spans="1:11" ht="20.25" x14ac:dyDescent="0.3">
      <c r="A94" s="78"/>
      <c r="B94" s="73"/>
      <c r="C94" s="70"/>
      <c r="D94" s="20" t="s">
        <v>20</v>
      </c>
      <c r="E94" s="27">
        <v>2737.5</v>
      </c>
      <c r="F94" s="27"/>
      <c r="G94" s="27"/>
      <c r="H94" s="28"/>
      <c r="I94" s="28"/>
      <c r="J94" s="26"/>
      <c r="K94" s="26"/>
    </row>
    <row r="95" spans="1:11" ht="20.25" x14ac:dyDescent="0.3">
      <c r="A95" s="78"/>
      <c r="B95" s="73"/>
      <c r="C95" s="70"/>
      <c r="D95" s="20" t="s">
        <v>19</v>
      </c>
      <c r="E95" s="27">
        <v>65698.2</v>
      </c>
      <c r="F95" s="27"/>
      <c r="G95" s="27"/>
      <c r="H95" s="28"/>
      <c r="I95" s="28"/>
      <c r="J95" s="26"/>
      <c r="K95" s="26"/>
    </row>
    <row r="96" spans="1:11" ht="20.25" x14ac:dyDescent="0.3">
      <c r="A96" s="78"/>
      <c r="B96" s="73"/>
      <c r="C96" s="70"/>
      <c r="D96" s="24" t="s">
        <v>16</v>
      </c>
      <c r="E96" s="27">
        <v>65698.2</v>
      </c>
      <c r="F96" s="27"/>
      <c r="G96" s="27"/>
      <c r="H96" s="28"/>
      <c r="I96" s="28"/>
      <c r="J96" s="26"/>
      <c r="K96" s="26"/>
    </row>
    <row r="97" spans="1:11" ht="20.25" x14ac:dyDescent="0.3">
      <c r="A97" s="78"/>
      <c r="B97" s="73"/>
      <c r="C97" s="70"/>
      <c r="D97" s="20" t="s">
        <v>18</v>
      </c>
      <c r="E97" s="27">
        <v>0</v>
      </c>
      <c r="F97" s="27"/>
      <c r="G97" s="27"/>
      <c r="H97" s="28"/>
      <c r="I97" s="28"/>
      <c r="J97" s="26"/>
      <c r="K97" s="26"/>
    </row>
    <row r="98" spans="1:11" ht="20.25" x14ac:dyDescent="0.3">
      <c r="A98" s="78"/>
      <c r="B98" s="73"/>
      <c r="C98" s="70"/>
      <c r="D98" s="20" t="s">
        <v>17</v>
      </c>
      <c r="E98" s="27">
        <v>0</v>
      </c>
      <c r="F98" s="27"/>
      <c r="G98" s="27"/>
      <c r="H98" s="28"/>
      <c r="I98" s="28"/>
      <c r="J98" s="26"/>
      <c r="K98" s="26"/>
    </row>
    <row r="99" spans="1:11" ht="20.25" x14ac:dyDescent="0.3">
      <c r="A99" s="79"/>
      <c r="B99" s="74"/>
      <c r="C99" s="71"/>
      <c r="D99" s="24" t="s">
        <v>16</v>
      </c>
      <c r="E99" s="27">
        <v>0</v>
      </c>
      <c r="F99" s="27"/>
      <c r="G99" s="27"/>
      <c r="H99" s="28"/>
      <c r="I99" s="28"/>
      <c r="J99" s="26"/>
      <c r="K99" s="26"/>
    </row>
    <row r="100" spans="1:11" ht="20.25" x14ac:dyDescent="0.3">
      <c r="A100" s="69" t="s">
        <v>59</v>
      </c>
      <c r="B100" s="72" t="s">
        <v>60</v>
      </c>
      <c r="C100" s="69" t="s">
        <v>52</v>
      </c>
      <c r="D100" s="20" t="s">
        <v>21</v>
      </c>
      <c r="E100" s="27">
        <v>38609.800000000003</v>
      </c>
      <c r="F100" s="27"/>
      <c r="G100" s="27"/>
      <c r="H100" s="28"/>
      <c r="I100" s="28"/>
      <c r="J100" s="26"/>
      <c r="K100" s="26"/>
    </row>
    <row r="101" spans="1:11" ht="20.25" x14ac:dyDescent="0.3">
      <c r="A101" s="78"/>
      <c r="B101" s="73"/>
      <c r="C101" s="70"/>
      <c r="D101" s="24" t="s">
        <v>16</v>
      </c>
      <c r="E101" s="27">
        <v>38609.800000000003</v>
      </c>
      <c r="F101" s="27"/>
      <c r="G101" s="27"/>
      <c r="H101" s="28"/>
      <c r="I101" s="28"/>
      <c r="J101" s="26"/>
      <c r="K101" s="26"/>
    </row>
    <row r="102" spans="1:11" ht="20.25" x14ac:dyDescent="0.3">
      <c r="A102" s="78"/>
      <c r="B102" s="73"/>
      <c r="C102" s="70"/>
      <c r="D102" s="20" t="s">
        <v>20</v>
      </c>
      <c r="E102" s="27">
        <v>38609.800000000003</v>
      </c>
      <c r="F102" s="27"/>
      <c r="G102" s="27"/>
      <c r="H102" s="28"/>
      <c r="I102" s="28"/>
      <c r="J102" s="26"/>
      <c r="K102" s="26"/>
    </row>
    <row r="103" spans="1:11" ht="20.25" x14ac:dyDescent="0.3">
      <c r="A103" s="78"/>
      <c r="B103" s="73"/>
      <c r="C103" s="70"/>
      <c r="D103" s="20" t="s">
        <v>19</v>
      </c>
      <c r="E103" s="27">
        <v>0</v>
      </c>
      <c r="F103" s="27"/>
      <c r="G103" s="27"/>
      <c r="H103" s="28"/>
      <c r="I103" s="28"/>
      <c r="J103" s="26"/>
      <c r="K103" s="26"/>
    </row>
    <row r="104" spans="1:11" ht="20.25" x14ac:dyDescent="0.3">
      <c r="A104" s="78"/>
      <c r="B104" s="73"/>
      <c r="C104" s="70"/>
      <c r="D104" s="24" t="s">
        <v>16</v>
      </c>
      <c r="E104" s="27">
        <v>0</v>
      </c>
      <c r="F104" s="27"/>
      <c r="G104" s="27"/>
      <c r="H104" s="28"/>
      <c r="I104" s="28"/>
      <c r="J104" s="26"/>
      <c r="K104" s="26"/>
    </row>
    <row r="105" spans="1:11" ht="20.25" x14ac:dyDescent="0.3">
      <c r="A105" s="78"/>
      <c r="B105" s="73"/>
      <c r="C105" s="70"/>
      <c r="D105" s="20" t="s">
        <v>18</v>
      </c>
      <c r="E105" s="27">
        <v>0</v>
      </c>
      <c r="F105" s="27"/>
      <c r="G105" s="27"/>
      <c r="H105" s="28"/>
      <c r="I105" s="28"/>
      <c r="J105" s="26"/>
      <c r="K105" s="26"/>
    </row>
    <row r="106" spans="1:11" ht="20.25" x14ac:dyDescent="0.3">
      <c r="A106" s="78"/>
      <c r="B106" s="73"/>
      <c r="C106" s="70"/>
      <c r="D106" s="20" t="s">
        <v>17</v>
      </c>
      <c r="E106" s="27">
        <v>0</v>
      </c>
      <c r="F106" s="27"/>
      <c r="G106" s="27"/>
      <c r="H106" s="28"/>
      <c r="I106" s="28"/>
      <c r="J106" s="26"/>
      <c r="K106" s="26"/>
    </row>
    <row r="107" spans="1:11" ht="20.25" x14ac:dyDescent="0.3">
      <c r="A107" s="79"/>
      <c r="B107" s="74"/>
      <c r="C107" s="71"/>
      <c r="D107" s="24" t="s">
        <v>16</v>
      </c>
      <c r="E107" s="27">
        <v>0</v>
      </c>
      <c r="F107" s="27"/>
      <c r="G107" s="27"/>
      <c r="H107" s="28"/>
      <c r="I107" s="28"/>
      <c r="J107" s="26"/>
      <c r="K107" s="26"/>
    </row>
    <row r="108" spans="1:11" ht="20.25" x14ac:dyDescent="0.3">
      <c r="A108" s="69" t="s">
        <v>61</v>
      </c>
      <c r="B108" s="72" t="s">
        <v>62</v>
      </c>
      <c r="C108" s="69" t="s">
        <v>52</v>
      </c>
      <c r="D108" s="20" t="s">
        <v>21</v>
      </c>
      <c r="E108" s="27">
        <v>28045.599999999999</v>
      </c>
      <c r="F108" s="27"/>
      <c r="G108" s="27"/>
      <c r="H108" s="28"/>
      <c r="I108" s="28"/>
      <c r="J108" s="26"/>
      <c r="K108" s="26"/>
    </row>
    <row r="109" spans="1:11" ht="20.25" x14ac:dyDescent="0.3">
      <c r="A109" s="78"/>
      <c r="B109" s="73"/>
      <c r="C109" s="70"/>
      <c r="D109" s="24" t="s">
        <v>16</v>
      </c>
      <c r="E109" s="27">
        <v>28045.599999999999</v>
      </c>
      <c r="F109" s="27"/>
      <c r="G109" s="27"/>
      <c r="H109" s="28"/>
      <c r="I109" s="28"/>
      <c r="J109" s="26"/>
      <c r="K109" s="26"/>
    </row>
    <row r="110" spans="1:11" ht="20.25" x14ac:dyDescent="0.3">
      <c r="A110" s="78"/>
      <c r="B110" s="73"/>
      <c r="C110" s="70"/>
      <c r="D110" s="20" t="s">
        <v>20</v>
      </c>
      <c r="E110" s="27">
        <v>28045.599999999999</v>
      </c>
      <c r="F110" s="27"/>
      <c r="G110" s="27"/>
      <c r="H110" s="28"/>
      <c r="I110" s="28"/>
      <c r="J110" s="26"/>
      <c r="K110" s="26"/>
    </row>
    <row r="111" spans="1:11" ht="20.25" x14ac:dyDescent="0.3">
      <c r="A111" s="78"/>
      <c r="B111" s="73"/>
      <c r="C111" s="70"/>
      <c r="D111" s="20" t="s">
        <v>19</v>
      </c>
      <c r="E111" s="27">
        <v>0</v>
      </c>
      <c r="F111" s="27"/>
      <c r="G111" s="27"/>
      <c r="H111" s="28"/>
      <c r="I111" s="28"/>
      <c r="J111" s="26"/>
      <c r="K111" s="26"/>
    </row>
    <row r="112" spans="1:11" ht="20.25" x14ac:dyDescent="0.3">
      <c r="A112" s="78"/>
      <c r="B112" s="73"/>
      <c r="C112" s="70"/>
      <c r="D112" s="24" t="s">
        <v>16</v>
      </c>
      <c r="E112" s="27">
        <v>0</v>
      </c>
      <c r="F112" s="27"/>
      <c r="G112" s="27"/>
      <c r="H112" s="28"/>
      <c r="I112" s="28"/>
      <c r="J112" s="26"/>
      <c r="K112" s="26"/>
    </row>
    <row r="113" spans="1:11" ht="20.25" x14ac:dyDescent="0.3">
      <c r="A113" s="78"/>
      <c r="B113" s="73"/>
      <c r="C113" s="70"/>
      <c r="D113" s="20" t="s">
        <v>18</v>
      </c>
      <c r="E113" s="27">
        <v>0</v>
      </c>
      <c r="F113" s="27"/>
      <c r="G113" s="27"/>
      <c r="H113" s="28"/>
      <c r="I113" s="28"/>
      <c r="J113" s="26"/>
      <c r="K113" s="26"/>
    </row>
    <row r="114" spans="1:11" ht="20.25" x14ac:dyDescent="0.3">
      <c r="A114" s="78"/>
      <c r="B114" s="73"/>
      <c r="C114" s="70"/>
      <c r="D114" s="20" t="s">
        <v>17</v>
      </c>
      <c r="E114" s="27">
        <v>0</v>
      </c>
      <c r="F114" s="27"/>
      <c r="G114" s="27"/>
      <c r="H114" s="28"/>
      <c r="I114" s="28"/>
      <c r="J114" s="26"/>
      <c r="K114" s="26"/>
    </row>
    <row r="115" spans="1:11" ht="20.25" x14ac:dyDescent="0.3">
      <c r="A115" s="79"/>
      <c r="B115" s="74"/>
      <c r="C115" s="71"/>
      <c r="D115" s="24" t="s">
        <v>16</v>
      </c>
      <c r="E115" s="27">
        <v>0</v>
      </c>
      <c r="F115" s="27"/>
      <c r="G115" s="27"/>
      <c r="H115" s="28"/>
      <c r="I115" s="28"/>
      <c r="J115" s="26"/>
      <c r="K115" s="26"/>
    </row>
    <row r="116" spans="1:11" ht="20.25" x14ac:dyDescent="0.3">
      <c r="A116" s="69" t="s">
        <v>63</v>
      </c>
      <c r="B116" s="72" t="s">
        <v>64</v>
      </c>
      <c r="C116" s="69" t="s">
        <v>52</v>
      </c>
      <c r="D116" s="20" t="s">
        <v>21</v>
      </c>
      <c r="E116" s="27">
        <v>78966.599999999991</v>
      </c>
      <c r="F116" s="27"/>
      <c r="G116" s="27"/>
      <c r="H116" s="28"/>
      <c r="I116" s="28"/>
      <c r="J116" s="26"/>
      <c r="K116" s="26"/>
    </row>
    <row r="117" spans="1:11" ht="20.25" x14ac:dyDescent="0.3">
      <c r="A117" s="78"/>
      <c r="B117" s="73"/>
      <c r="C117" s="70"/>
      <c r="D117" s="24" t="s">
        <v>16</v>
      </c>
      <c r="E117" s="27">
        <v>78966.599999999991</v>
      </c>
      <c r="F117" s="27"/>
      <c r="G117" s="27"/>
      <c r="H117" s="28"/>
      <c r="I117" s="28"/>
      <c r="J117" s="26"/>
      <c r="K117" s="26"/>
    </row>
    <row r="118" spans="1:11" ht="20.25" x14ac:dyDescent="0.3">
      <c r="A118" s="78"/>
      <c r="B118" s="73"/>
      <c r="C118" s="70"/>
      <c r="D118" s="20" t="s">
        <v>20</v>
      </c>
      <c r="E118" s="27">
        <v>3158.7</v>
      </c>
      <c r="F118" s="27"/>
      <c r="G118" s="27"/>
      <c r="H118" s="28"/>
      <c r="I118" s="28"/>
      <c r="J118" s="26"/>
      <c r="K118" s="26"/>
    </row>
    <row r="119" spans="1:11" ht="20.25" x14ac:dyDescent="0.3">
      <c r="A119" s="78"/>
      <c r="B119" s="73"/>
      <c r="C119" s="70"/>
      <c r="D119" s="20" t="s">
        <v>19</v>
      </c>
      <c r="E119" s="27">
        <v>75807.899999999994</v>
      </c>
      <c r="F119" s="27"/>
      <c r="G119" s="27"/>
      <c r="H119" s="28"/>
      <c r="I119" s="28"/>
      <c r="J119" s="26"/>
      <c r="K119" s="26"/>
    </row>
    <row r="120" spans="1:11" ht="20.25" x14ac:dyDescent="0.3">
      <c r="A120" s="78"/>
      <c r="B120" s="73"/>
      <c r="C120" s="70"/>
      <c r="D120" s="24" t="s">
        <v>16</v>
      </c>
      <c r="E120" s="27">
        <v>75807.899999999994</v>
      </c>
      <c r="F120" s="27"/>
      <c r="G120" s="27"/>
      <c r="H120" s="28"/>
      <c r="I120" s="28"/>
      <c r="J120" s="26"/>
      <c r="K120" s="26"/>
    </row>
    <row r="121" spans="1:11" ht="20.25" x14ac:dyDescent="0.3">
      <c r="A121" s="78"/>
      <c r="B121" s="73"/>
      <c r="C121" s="70"/>
      <c r="D121" s="20" t="s">
        <v>18</v>
      </c>
      <c r="E121" s="27">
        <v>0</v>
      </c>
      <c r="F121" s="27"/>
      <c r="G121" s="27"/>
      <c r="H121" s="28"/>
      <c r="I121" s="28"/>
      <c r="J121" s="26"/>
      <c r="K121" s="26"/>
    </row>
    <row r="122" spans="1:11" ht="20.25" x14ac:dyDescent="0.3">
      <c r="A122" s="78"/>
      <c r="B122" s="73"/>
      <c r="C122" s="70"/>
      <c r="D122" s="20" t="s">
        <v>17</v>
      </c>
      <c r="E122" s="27">
        <v>0</v>
      </c>
      <c r="F122" s="27"/>
      <c r="G122" s="27"/>
      <c r="H122" s="28"/>
      <c r="I122" s="28"/>
      <c r="J122" s="26"/>
      <c r="K122" s="26"/>
    </row>
    <row r="123" spans="1:11" ht="20.25" x14ac:dyDescent="0.3">
      <c r="A123" s="79"/>
      <c r="B123" s="74"/>
      <c r="C123" s="71"/>
      <c r="D123" s="24" t="s">
        <v>16</v>
      </c>
      <c r="E123" s="27">
        <v>0</v>
      </c>
      <c r="F123" s="27"/>
      <c r="G123" s="27"/>
      <c r="H123" s="28"/>
      <c r="I123" s="28"/>
      <c r="J123" s="26"/>
      <c r="K123" s="26"/>
    </row>
    <row r="124" spans="1:11" ht="20.25" x14ac:dyDescent="0.3">
      <c r="A124" s="69" t="s">
        <v>65</v>
      </c>
      <c r="B124" s="72" t="s">
        <v>66</v>
      </c>
      <c r="C124" s="69" t="s">
        <v>52</v>
      </c>
      <c r="D124" s="20" t="s">
        <v>21</v>
      </c>
      <c r="E124" s="27">
        <v>0</v>
      </c>
      <c r="F124" s="27"/>
      <c r="G124" s="27"/>
      <c r="H124" s="28"/>
      <c r="I124" s="28"/>
      <c r="J124" s="26"/>
      <c r="K124" s="26"/>
    </row>
    <row r="125" spans="1:11" ht="20.25" x14ac:dyDescent="0.3">
      <c r="A125" s="78"/>
      <c r="B125" s="73"/>
      <c r="C125" s="70"/>
      <c r="D125" s="24" t="s">
        <v>16</v>
      </c>
      <c r="E125" s="27">
        <v>0</v>
      </c>
      <c r="F125" s="27"/>
      <c r="G125" s="27"/>
      <c r="H125" s="28"/>
      <c r="I125" s="28"/>
      <c r="J125" s="26"/>
      <c r="K125" s="26"/>
    </row>
    <row r="126" spans="1:11" ht="20.25" x14ac:dyDescent="0.3">
      <c r="A126" s="78"/>
      <c r="B126" s="73"/>
      <c r="C126" s="70"/>
      <c r="D126" s="20" t="s">
        <v>20</v>
      </c>
      <c r="E126" s="27">
        <v>0</v>
      </c>
      <c r="F126" s="27"/>
      <c r="G126" s="27"/>
      <c r="H126" s="28"/>
      <c r="I126" s="28"/>
      <c r="J126" s="26"/>
      <c r="K126" s="26"/>
    </row>
    <row r="127" spans="1:11" ht="20.25" x14ac:dyDescent="0.3">
      <c r="A127" s="78"/>
      <c r="B127" s="73"/>
      <c r="C127" s="70"/>
      <c r="D127" s="20" t="s">
        <v>19</v>
      </c>
      <c r="E127" s="27">
        <v>0</v>
      </c>
      <c r="F127" s="27"/>
      <c r="G127" s="27"/>
      <c r="H127" s="28"/>
      <c r="I127" s="28"/>
      <c r="J127" s="26"/>
      <c r="K127" s="26"/>
    </row>
    <row r="128" spans="1:11" ht="20.25" x14ac:dyDescent="0.3">
      <c r="A128" s="78"/>
      <c r="B128" s="73"/>
      <c r="C128" s="70"/>
      <c r="D128" s="24" t="s">
        <v>16</v>
      </c>
      <c r="E128" s="27">
        <v>0</v>
      </c>
      <c r="F128" s="27"/>
      <c r="G128" s="27"/>
      <c r="H128" s="28"/>
      <c r="I128" s="28"/>
      <c r="J128" s="26"/>
      <c r="K128" s="26"/>
    </row>
    <row r="129" spans="1:11" ht="20.25" x14ac:dyDescent="0.3">
      <c r="A129" s="78"/>
      <c r="B129" s="73"/>
      <c r="C129" s="70"/>
      <c r="D129" s="20" t="s">
        <v>18</v>
      </c>
      <c r="E129" s="27">
        <v>0</v>
      </c>
      <c r="F129" s="27"/>
      <c r="G129" s="27"/>
      <c r="H129" s="28"/>
      <c r="I129" s="28"/>
      <c r="J129" s="26"/>
      <c r="K129" s="26"/>
    </row>
    <row r="130" spans="1:11" ht="20.25" x14ac:dyDescent="0.3">
      <c r="A130" s="78"/>
      <c r="B130" s="73"/>
      <c r="C130" s="70"/>
      <c r="D130" s="20" t="s">
        <v>17</v>
      </c>
      <c r="E130" s="27">
        <v>0</v>
      </c>
      <c r="F130" s="27"/>
      <c r="G130" s="27"/>
      <c r="H130" s="28"/>
      <c r="I130" s="28"/>
      <c r="J130" s="26"/>
      <c r="K130" s="26"/>
    </row>
    <row r="131" spans="1:11" ht="20.25" x14ac:dyDescent="0.3">
      <c r="A131" s="79"/>
      <c r="B131" s="74"/>
      <c r="C131" s="71"/>
      <c r="D131" s="24" t="s">
        <v>16</v>
      </c>
      <c r="E131" s="27">
        <v>0</v>
      </c>
      <c r="F131" s="27"/>
      <c r="G131" s="27"/>
      <c r="H131" s="28"/>
      <c r="I131" s="28"/>
      <c r="J131" s="26"/>
      <c r="K131" s="26"/>
    </row>
    <row r="132" spans="1:11" ht="20.25" x14ac:dyDescent="0.3">
      <c r="A132" s="69" t="s">
        <v>67</v>
      </c>
      <c r="B132" s="72" t="s">
        <v>68</v>
      </c>
      <c r="C132" s="69" t="s">
        <v>34</v>
      </c>
      <c r="D132" s="20" t="s">
        <v>21</v>
      </c>
      <c r="E132" s="27">
        <v>2514771.9</v>
      </c>
      <c r="F132" s="27"/>
      <c r="G132" s="27"/>
      <c r="H132" s="28"/>
      <c r="I132" s="28"/>
      <c r="J132" s="26"/>
      <c r="K132" s="26"/>
    </row>
    <row r="133" spans="1:11" ht="20.25" x14ac:dyDescent="0.3">
      <c r="A133" s="78"/>
      <c r="B133" s="73"/>
      <c r="C133" s="70"/>
      <c r="D133" s="24" t="s">
        <v>16</v>
      </c>
      <c r="E133" s="27">
        <v>2514771.9</v>
      </c>
      <c r="F133" s="27"/>
      <c r="G133" s="27"/>
      <c r="H133" s="28"/>
      <c r="I133" s="28"/>
      <c r="J133" s="26"/>
      <c r="K133" s="26"/>
    </row>
    <row r="134" spans="1:11" ht="20.25" x14ac:dyDescent="0.3">
      <c r="A134" s="78"/>
      <c r="B134" s="73"/>
      <c r="C134" s="70"/>
      <c r="D134" s="20" t="s">
        <v>20</v>
      </c>
      <c r="E134" s="27">
        <v>800512</v>
      </c>
      <c r="F134" s="27"/>
      <c r="G134" s="27"/>
      <c r="H134" s="28"/>
      <c r="I134" s="28"/>
      <c r="J134" s="26"/>
      <c r="K134" s="26"/>
    </row>
    <row r="135" spans="1:11" ht="20.25" x14ac:dyDescent="0.3">
      <c r="A135" s="78"/>
      <c r="B135" s="73"/>
      <c r="C135" s="70"/>
      <c r="D135" s="20" t="s">
        <v>19</v>
      </c>
      <c r="E135" s="27">
        <v>1714259.9</v>
      </c>
      <c r="F135" s="27"/>
      <c r="G135" s="27"/>
      <c r="H135" s="28"/>
      <c r="I135" s="28"/>
      <c r="J135" s="26"/>
      <c r="K135" s="26"/>
    </row>
    <row r="136" spans="1:11" ht="20.25" x14ac:dyDescent="0.3">
      <c r="A136" s="78"/>
      <c r="B136" s="73"/>
      <c r="C136" s="70"/>
      <c r="D136" s="24" t="s">
        <v>16</v>
      </c>
      <c r="E136" s="27">
        <v>1714259.9</v>
      </c>
      <c r="F136" s="27"/>
      <c r="G136" s="27"/>
      <c r="H136" s="28"/>
      <c r="I136" s="28"/>
      <c r="J136" s="26"/>
      <c r="K136" s="26"/>
    </row>
    <row r="137" spans="1:11" ht="20.25" x14ac:dyDescent="0.3">
      <c r="A137" s="78"/>
      <c r="B137" s="73"/>
      <c r="C137" s="70"/>
      <c r="D137" s="20" t="s">
        <v>18</v>
      </c>
      <c r="E137" s="27">
        <v>0</v>
      </c>
      <c r="F137" s="27"/>
      <c r="G137" s="27"/>
      <c r="H137" s="28"/>
      <c r="I137" s="28"/>
      <c r="J137" s="26"/>
      <c r="K137" s="26"/>
    </row>
    <row r="138" spans="1:11" ht="20.25" x14ac:dyDescent="0.3">
      <c r="A138" s="78"/>
      <c r="B138" s="73"/>
      <c r="C138" s="70"/>
      <c r="D138" s="20" t="s">
        <v>17</v>
      </c>
      <c r="E138" s="27">
        <v>0</v>
      </c>
      <c r="F138" s="27"/>
      <c r="G138" s="27"/>
      <c r="H138" s="28"/>
      <c r="I138" s="28"/>
      <c r="J138" s="26"/>
      <c r="K138" s="26"/>
    </row>
    <row r="139" spans="1:11" ht="20.25" x14ac:dyDescent="0.3">
      <c r="A139" s="78"/>
      <c r="B139" s="73"/>
      <c r="C139" s="71"/>
      <c r="D139" s="24" t="s">
        <v>16</v>
      </c>
      <c r="E139" s="27">
        <v>0</v>
      </c>
      <c r="F139" s="27"/>
      <c r="G139" s="27"/>
      <c r="H139" s="28"/>
      <c r="I139" s="28"/>
      <c r="J139" s="26"/>
      <c r="K139" s="26"/>
    </row>
    <row r="140" spans="1:11" ht="20.25" x14ac:dyDescent="0.3">
      <c r="A140" s="78"/>
      <c r="B140" s="73"/>
      <c r="C140" s="69" t="s">
        <v>52</v>
      </c>
      <c r="D140" s="20" t="s">
        <v>21</v>
      </c>
      <c r="E140" s="27">
        <v>152115.6</v>
      </c>
      <c r="F140" s="27"/>
      <c r="G140" s="27"/>
      <c r="H140" s="28"/>
      <c r="I140" s="28"/>
      <c r="J140" s="26"/>
      <c r="K140" s="26"/>
    </row>
    <row r="141" spans="1:11" ht="20.25" x14ac:dyDescent="0.3">
      <c r="A141" s="78"/>
      <c r="B141" s="73"/>
      <c r="C141" s="70"/>
      <c r="D141" s="24" t="s">
        <v>16</v>
      </c>
      <c r="E141" s="27">
        <v>152115.6</v>
      </c>
      <c r="F141" s="27"/>
      <c r="G141" s="27"/>
      <c r="H141" s="28"/>
      <c r="I141" s="28"/>
      <c r="J141" s="26"/>
      <c r="K141" s="26"/>
    </row>
    <row r="142" spans="1:11" ht="20.25" x14ac:dyDescent="0.3">
      <c r="A142" s="78"/>
      <c r="B142" s="73"/>
      <c r="C142" s="70"/>
      <c r="D142" s="20" t="s">
        <v>20</v>
      </c>
      <c r="E142" s="27">
        <v>7932.2</v>
      </c>
      <c r="F142" s="27"/>
      <c r="G142" s="27"/>
      <c r="H142" s="28"/>
      <c r="I142" s="28"/>
      <c r="J142" s="26"/>
      <c r="K142" s="26"/>
    </row>
    <row r="143" spans="1:11" ht="20.25" x14ac:dyDescent="0.3">
      <c r="A143" s="78"/>
      <c r="B143" s="73"/>
      <c r="C143" s="70"/>
      <c r="D143" s="20" t="s">
        <v>19</v>
      </c>
      <c r="E143" s="27">
        <v>144183.4</v>
      </c>
      <c r="F143" s="27"/>
      <c r="G143" s="27"/>
      <c r="H143" s="28"/>
      <c r="I143" s="28"/>
      <c r="J143" s="26"/>
      <c r="K143" s="26"/>
    </row>
    <row r="144" spans="1:11" ht="20.25" x14ac:dyDescent="0.3">
      <c r="A144" s="78"/>
      <c r="B144" s="73"/>
      <c r="C144" s="70"/>
      <c r="D144" s="24" t="s">
        <v>16</v>
      </c>
      <c r="E144" s="27">
        <v>144183.4</v>
      </c>
      <c r="F144" s="27"/>
      <c r="G144" s="27"/>
      <c r="H144" s="28"/>
      <c r="I144" s="28"/>
      <c r="J144" s="26"/>
      <c r="K144" s="26"/>
    </row>
    <row r="145" spans="1:11" ht="20.25" x14ac:dyDescent="0.3">
      <c r="A145" s="78"/>
      <c r="B145" s="73"/>
      <c r="C145" s="70"/>
      <c r="D145" s="20" t="s">
        <v>18</v>
      </c>
      <c r="E145" s="27">
        <v>0</v>
      </c>
      <c r="F145" s="27"/>
      <c r="G145" s="27"/>
      <c r="H145" s="28"/>
      <c r="I145" s="28"/>
      <c r="J145" s="26"/>
      <c r="K145" s="26"/>
    </row>
    <row r="146" spans="1:11" ht="20.25" x14ac:dyDescent="0.3">
      <c r="A146" s="78"/>
      <c r="B146" s="73"/>
      <c r="C146" s="70"/>
      <c r="D146" s="20" t="s">
        <v>17</v>
      </c>
      <c r="E146" s="27">
        <v>0</v>
      </c>
      <c r="F146" s="27"/>
      <c r="G146" s="27"/>
      <c r="H146" s="28"/>
      <c r="I146" s="28"/>
      <c r="J146" s="26"/>
      <c r="K146" s="26"/>
    </row>
    <row r="147" spans="1:11" ht="20.25" x14ac:dyDescent="0.3">
      <c r="A147" s="78"/>
      <c r="B147" s="73"/>
      <c r="C147" s="71"/>
      <c r="D147" s="24" t="s">
        <v>16</v>
      </c>
      <c r="E147" s="27">
        <v>0</v>
      </c>
      <c r="F147" s="27"/>
      <c r="G147" s="27"/>
      <c r="H147" s="28"/>
      <c r="I147" s="28"/>
      <c r="J147" s="26"/>
      <c r="K147" s="26"/>
    </row>
    <row r="148" spans="1:11" ht="20.25" x14ac:dyDescent="0.3">
      <c r="A148" s="78"/>
      <c r="B148" s="73"/>
      <c r="C148" s="69" t="s">
        <v>54</v>
      </c>
      <c r="D148" s="20" t="s">
        <v>21</v>
      </c>
      <c r="E148" s="27">
        <v>2362656.2999999998</v>
      </c>
      <c r="F148" s="27"/>
      <c r="G148" s="27"/>
      <c r="H148" s="28"/>
      <c r="I148" s="28"/>
      <c r="J148" s="26"/>
      <c r="K148" s="26"/>
    </row>
    <row r="149" spans="1:11" ht="20.25" x14ac:dyDescent="0.3">
      <c r="A149" s="78"/>
      <c r="B149" s="73"/>
      <c r="C149" s="70"/>
      <c r="D149" s="24" t="s">
        <v>16</v>
      </c>
      <c r="E149" s="27">
        <v>2362656.2999999998</v>
      </c>
      <c r="F149" s="27"/>
      <c r="G149" s="27"/>
      <c r="H149" s="28"/>
      <c r="I149" s="28"/>
      <c r="J149" s="26"/>
      <c r="K149" s="26"/>
    </row>
    <row r="150" spans="1:11" ht="20.25" x14ac:dyDescent="0.3">
      <c r="A150" s="78"/>
      <c r="B150" s="73"/>
      <c r="C150" s="70"/>
      <c r="D150" s="20" t="s">
        <v>20</v>
      </c>
      <c r="E150" s="27">
        <v>792579.8</v>
      </c>
      <c r="F150" s="27"/>
      <c r="G150" s="27"/>
      <c r="H150" s="28"/>
      <c r="I150" s="28"/>
      <c r="J150" s="26"/>
      <c r="K150" s="26"/>
    </row>
    <row r="151" spans="1:11" ht="20.25" x14ac:dyDescent="0.3">
      <c r="A151" s="78"/>
      <c r="B151" s="73"/>
      <c r="C151" s="70"/>
      <c r="D151" s="20" t="s">
        <v>19</v>
      </c>
      <c r="E151" s="27">
        <v>1570076.5</v>
      </c>
      <c r="F151" s="27"/>
      <c r="G151" s="27"/>
      <c r="H151" s="28"/>
      <c r="I151" s="28"/>
      <c r="J151" s="26"/>
      <c r="K151" s="26"/>
    </row>
    <row r="152" spans="1:11" ht="20.25" x14ac:dyDescent="0.3">
      <c r="A152" s="78"/>
      <c r="B152" s="73"/>
      <c r="C152" s="70"/>
      <c r="D152" s="24" t="s">
        <v>16</v>
      </c>
      <c r="E152" s="27">
        <v>1570076.5</v>
      </c>
      <c r="F152" s="27"/>
      <c r="G152" s="27"/>
      <c r="H152" s="28"/>
      <c r="I152" s="28"/>
      <c r="J152" s="26"/>
      <c r="K152" s="26"/>
    </row>
    <row r="153" spans="1:11" ht="20.25" x14ac:dyDescent="0.3">
      <c r="A153" s="78"/>
      <c r="B153" s="73"/>
      <c r="C153" s="70"/>
      <c r="D153" s="20" t="s">
        <v>18</v>
      </c>
      <c r="E153" s="27">
        <v>0</v>
      </c>
      <c r="F153" s="27"/>
      <c r="G153" s="27"/>
      <c r="H153" s="28"/>
      <c r="I153" s="28"/>
      <c r="J153" s="26"/>
      <c r="K153" s="26"/>
    </row>
    <row r="154" spans="1:11" ht="20.25" x14ac:dyDescent="0.3">
      <c r="A154" s="78"/>
      <c r="B154" s="73"/>
      <c r="C154" s="70"/>
      <c r="D154" s="20" t="s">
        <v>17</v>
      </c>
      <c r="E154" s="27">
        <v>0</v>
      </c>
      <c r="F154" s="27"/>
      <c r="G154" s="27"/>
      <c r="H154" s="28"/>
      <c r="I154" s="28"/>
      <c r="J154" s="26"/>
      <c r="K154" s="26"/>
    </row>
    <row r="155" spans="1:11" ht="20.25" x14ac:dyDescent="0.3">
      <c r="A155" s="79"/>
      <c r="B155" s="74"/>
      <c r="C155" s="71"/>
      <c r="D155" s="24" t="s">
        <v>16</v>
      </c>
      <c r="E155" s="27">
        <v>0</v>
      </c>
      <c r="F155" s="27"/>
      <c r="G155" s="27"/>
      <c r="H155" s="28"/>
      <c r="I155" s="28"/>
      <c r="J155" s="26"/>
      <c r="K155" s="26"/>
    </row>
    <row r="156" spans="1:11" ht="20.25" x14ac:dyDescent="0.3">
      <c r="A156" s="69" t="s">
        <v>69</v>
      </c>
      <c r="B156" s="72" t="s">
        <v>70</v>
      </c>
      <c r="C156" s="69" t="s">
        <v>52</v>
      </c>
      <c r="D156" s="20" t="s">
        <v>21</v>
      </c>
      <c r="E156" s="27">
        <v>359.8</v>
      </c>
      <c r="F156" s="27"/>
      <c r="G156" s="27"/>
      <c r="H156" s="28"/>
      <c r="I156" s="28"/>
      <c r="J156" s="26"/>
      <c r="K156" s="26"/>
    </row>
    <row r="157" spans="1:11" ht="20.25" x14ac:dyDescent="0.3">
      <c r="A157" s="78"/>
      <c r="B157" s="73"/>
      <c r="C157" s="70"/>
      <c r="D157" s="24" t="s">
        <v>16</v>
      </c>
      <c r="E157" s="27">
        <v>359.8</v>
      </c>
      <c r="F157" s="27"/>
      <c r="G157" s="27"/>
      <c r="H157" s="28"/>
      <c r="I157" s="28"/>
      <c r="J157" s="26"/>
      <c r="K157" s="26"/>
    </row>
    <row r="158" spans="1:11" ht="20.25" x14ac:dyDescent="0.3">
      <c r="A158" s="78"/>
      <c r="B158" s="73"/>
      <c r="C158" s="70"/>
      <c r="D158" s="20" t="s">
        <v>20</v>
      </c>
      <c r="E158" s="27">
        <v>0</v>
      </c>
      <c r="F158" s="27"/>
      <c r="G158" s="27"/>
      <c r="H158" s="28"/>
      <c r="I158" s="28"/>
      <c r="J158" s="26"/>
      <c r="K158" s="26"/>
    </row>
    <row r="159" spans="1:11" ht="20.25" x14ac:dyDescent="0.3">
      <c r="A159" s="78"/>
      <c r="B159" s="73"/>
      <c r="C159" s="70"/>
      <c r="D159" s="20" t="s">
        <v>19</v>
      </c>
      <c r="E159" s="27">
        <v>359.8</v>
      </c>
      <c r="F159" s="27"/>
      <c r="G159" s="27"/>
      <c r="H159" s="28"/>
      <c r="I159" s="28"/>
      <c r="J159" s="26"/>
      <c r="K159" s="26"/>
    </row>
    <row r="160" spans="1:11" ht="20.25" x14ac:dyDescent="0.3">
      <c r="A160" s="78"/>
      <c r="B160" s="73"/>
      <c r="C160" s="70"/>
      <c r="D160" s="24" t="s">
        <v>16</v>
      </c>
      <c r="E160" s="27">
        <v>359.8</v>
      </c>
      <c r="F160" s="27"/>
      <c r="G160" s="27"/>
      <c r="H160" s="28"/>
      <c r="I160" s="28"/>
      <c r="J160" s="26"/>
      <c r="K160" s="26"/>
    </row>
    <row r="161" spans="1:11" ht="20.25" x14ac:dyDescent="0.3">
      <c r="A161" s="78"/>
      <c r="B161" s="73"/>
      <c r="C161" s="70"/>
      <c r="D161" s="20" t="s">
        <v>18</v>
      </c>
      <c r="E161" s="27">
        <v>0</v>
      </c>
      <c r="F161" s="27"/>
      <c r="G161" s="27"/>
      <c r="H161" s="28"/>
      <c r="I161" s="28"/>
      <c r="J161" s="26"/>
      <c r="K161" s="26"/>
    </row>
    <row r="162" spans="1:11" ht="20.25" x14ac:dyDescent="0.3">
      <c r="A162" s="78"/>
      <c r="B162" s="73"/>
      <c r="C162" s="70"/>
      <c r="D162" s="20" t="s">
        <v>17</v>
      </c>
      <c r="E162" s="27">
        <v>0</v>
      </c>
      <c r="F162" s="27"/>
      <c r="G162" s="27"/>
      <c r="H162" s="28"/>
      <c r="I162" s="28"/>
      <c r="J162" s="26"/>
      <c r="K162" s="26"/>
    </row>
    <row r="163" spans="1:11" ht="20.25" x14ac:dyDescent="0.3">
      <c r="A163" s="79"/>
      <c r="B163" s="74"/>
      <c r="C163" s="71"/>
      <c r="D163" s="24" t="s">
        <v>16</v>
      </c>
      <c r="E163" s="27">
        <v>0</v>
      </c>
      <c r="F163" s="27"/>
      <c r="G163" s="27"/>
      <c r="H163" s="28"/>
      <c r="I163" s="28"/>
      <c r="J163" s="26"/>
      <c r="K163" s="26"/>
    </row>
    <row r="164" spans="1:11" ht="20.25" x14ac:dyDescent="0.3">
      <c r="A164" s="69" t="s">
        <v>71</v>
      </c>
      <c r="B164" s="72" t="s">
        <v>72</v>
      </c>
      <c r="C164" s="69" t="s">
        <v>52</v>
      </c>
      <c r="D164" s="20" t="s">
        <v>21</v>
      </c>
      <c r="E164" s="27">
        <v>612</v>
      </c>
      <c r="F164" s="27"/>
      <c r="G164" s="27"/>
      <c r="H164" s="28"/>
      <c r="I164" s="28"/>
      <c r="J164" s="26"/>
      <c r="K164" s="26"/>
    </row>
    <row r="165" spans="1:11" ht="20.25" x14ac:dyDescent="0.3">
      <c r="A165" s="78"/>
      <c r="B165" s="73"/>
      <c r="C165" s="70"/>
      <c r="D165" s="24" t="s">
        <v>16</v>
      </c>
      <c r="E165" s="27">
        <v>612</v>
      </c>
      <c r="F165" s="27"/>
      <c r="G165" s="27"/>
      <c r="H165" s="28"/>
      <c r="I165" s="28"/>
      <c r="J165" s="26"/>
      <c r="K165" s="26"/>
    </row>
    <row r="166" spans="1:11" ht="20.25" x14ac:dyDescent="0.3">
      <c r="A166" s="78"/>
      <c r="B166" s="73"/>
      <c r="C166" s="70"/>
      <c r="D166" s="20" t="s">
        <v>20</v>
      </c>
      <c r="E166" s="27">
        <v>612</v>
      </c>
      <c r="F166" s="27"/>
      <c r="G166" s="27"/>
      <c r="H166" s="28"/>
      <c r="I166" s="28"/>
      <c r="J166" s="26"/>
      <c r="K166" s="26"/>
    </row>
    <row r="167" spans="1:11" ht="20.25" x14ac:dyDescent="0.3">
      <c r="A167" s="78"/>
      <c r="B167" s="73"/>
      <c r="C167" s="70"/>
      <c r="D167" s="20" t="s">
        <v>19</v>
      </c>
      <c r="E167" s="27">
        <v>0</v>
      </c>
      <c r="F167" s="27"/>
      <c r="G167" s="27"/>
      <c r="H167" s="28"/>
      <c r="I167" s="28"/>
      <c r="J167" s="26"/>
      <c r="K167" s="26"/>
    </row>
    <row r="168" spans="1:11" ht="20.25" x14ac:dyDescent="0.3">
      <c r="A168" s="78"/>
      <c r="B168" s="73"/>
      <c r="C168" s="70"/>
      <c r="D168" s="24" t="s">
        <v>16</v>
      </c>
      <c r="E168" s="27">
        <v>0</v>
      </c>
      <c r="F168" s="27"/>
      <c r="G168" s="27"/>
      <c r="H168" s="28"/>
      <c r="I168" s="28"/>
      <c r="J168" s="26"/>
      <c r="K168" s="26"/>
    </row>
    <row r="169" spans="1:11" ht="20.25" x14ac:dyDescent="0.3">
      <c r="A169" s="78"/>
      <c r="B169" s="73"/>
      <c r="C169" s="70"/>
      <c r="D169" s="20" t="s">
        <v>18</v>
      </c>
      <c r="E169" s="27">
        <v>0</v>
      </c>
      <c r="F169" s="27"/>
      <c r="G169" s="27"/>
      <c r="H169" s="28"/>
      <c r="I169" s="28"/>
      <c r="J169" s="26"/>
      <c r="K169" s="26"/>
    </row>
    <row r="170" spans="1:11" ht="20.25" x14ac:dyDescent="0.3">
      <c r="A170" s="78"/>
      <c r="B170" s="73"/>
      <c r="C170" s="70"/>
      <c r="D170" s="20" t="s">
        <v>17</v>
      </c>
      <c r="E170" s="27">
        <v>0</v>
      </c>
      <c r="F170" s="27"/>
      <c r="G170" s="27"/>
      <c r="H170" s="28"/>
      <c r="I170" s="28"/>
      <c r="J170" s="26"/>
      <c r="K170" s="26"/>
    </row>
    <row r="171" spans="1:11" ht="20.25" x14ac:dyDescent="0.3">
      <c r="A171" s="79"/>
      <c r="B171" s="74"/>
      <c r="C171" s="71"/>
      <c r="D171" s="24" t="s">
        <v>16</v>
      </c>
      <c r="E171" s="27">
        <v>0</v>
      </c>
      <c r="F171" s="27"/>
      <c r="G171" s="27"/>
      <c r="H171" s="28"/>
      <c r="I171" s="28"/>
      <c r="J171" s="26"/>
      <c r="K171" s="26"/>
    </row>
    <row r="172" spans="1:11" ht="20.25" x14ac:dyDescent="0.3">
      <c r="A172" s="69" t="s">
        <v>73</v>
      </c>
      <c r="B172" s="72" t="s">
        <v>74</v>
      </c>
      <c r="C172" s="69" t="s">
        <v>34</v>
      </c>
      <c r="D172" s="20" t="s">
        <v>21</v>
      </c>
      <c r="E172" s="27">
        <v>3293426.1999999997</v>
      </c>
      <c r="F172" s="27"/>
      <c r="G172" s="27"/>
      <c r="H172" s="27"/>
      <c r="I172" s="28"/>
      <c r="J172" s="26"/>
      <c r="K172" s="26"/>
    </row>
    <row r="173" spans="1:11" ht="20.25" x14ac:dyDescent="0.3">
      <c r="A173" s="78"/>
      <c r="B173" s="73"/>
      <c r="C173" s="70"/>
      <c r="D173" s="24" t="s">
        <v>16</v>
      </c>
      <c r="E173" s="27">
        <v>3293426.1999999997</v>
      </c>
      <c r="F173" s="27"/>
      <c r="G173" s="27"/>
      <c r="H173" s="27"/>
      <c r="I173" s="28"/>
      <c r="J173" s="26"/>
      <c r="K173" s="26"/>
    </row>
    <row r="174" spans="1:11" ht="20.25" x14ac:dyDescent="0.3">
      <c r="A174" s="78"/>
      <c r="B174" s="73"/>
      <c r="C174" s="70"/>
      <c r="D174" s="20" t="s">
        <v>20</v>
      </c>
      <c r="E174" s="27">
        <v>3293426.1999999997</v>
      </c>
      <c r="F174" s="27"/>
      <c r="G174" s="27"/>
      <c r="H174" s="28"/>
      <c r="I174" s="28"/>
      <c r="J174" s="26"/>
      <c r="K174" s="26"/>
    </row>
    <row r="175" spans="1:11" ht="20.25" x14ac:dyDescent="0.3">
      <c r="A175" s="78"/>
      <c r="B175" s="73"/>
      <c r="C175" s="70"/>
      <c r="D175" s="20" t="s">
        <v>19</v>
      </c>
      <c r="E175" s="27">
        <v>0</v>
      </c>
      <c r="F175" s="27"/>
      <c r="G175" s="27"/>
      <c r="H175" s="28"/>
      <c r="I175" s="28"/>
      <c r="J175" s="26"/>
      <c r="K175" s="26"/>
    </row>
    <row r="176" spans="1:11" ht="20.25" x14ac:dyDescent="0.3">
      <c r="A176" s="78"/>
      <c r="B176" s="73"/>
      <c r="C176" s="70"/>
      <c r="D176" s="24" t="s">
        <v>16</v>
      </c>
      <c r="E176" s="27">
        <v>0</v>
      </c>
      <c r="F176" s="27"/>
      <c r="G176" s="27"/>
      <c r="H176" s="28"/>
      <c r="I176" s="28"/>
      <c r="J176" s="26"/>
      <c r="K176" s="26"/>
    </row>
    <row r="177" spans="1:11" ht="20.25" x14ac:dyDescent="0.3">
      <c r="A177" s="78"/>
      <c r="B177" s="73"/>
      <c r="C177" s="70"/>
      <c r="D177" s="20" t="s">
        <v>18</v>
      </c>
      <c r="E177" s="27">
        <v>0</v>
      </c>
      <c r="F177" s="27"/>
      <c r="G177" s="27"/>
      <c r="H177" s="28"/>
      <c r="I177" s="28"/>
      <c r="J177" s="26"/>
      <c r="K177" s="26"/>
    </row>
    <row r="178" spans="1:11" ht="20.25" x14ac:dyDescent="0.3">
      <c r="A178" s="78"/>
      <c r="B178" s="73"/>
      <c r="C178" s="70"/>
      <c r="D178" s="20" t="s">
        <v>17</v>
      </c>
      <c r="E178" s="27">
        <v>0</v>
      </c>
      <c r="F178" s="27"/>
      <c r="G178" s="27"/>
      <c r="H178" s="28"/>
      <c r="I178" s="28"/>
      <c r="J178" s="26"/>
      <c r="K178" s="26"/>
    </row>
    <row r="179" spans="1:11" ht="20.25" x14ac:dyDescent="0.3">
      <c r="A179" s="78"/>
      <c r="B179" s="73"/>
      <c r="C179" s="71"/>
      <c r="D179" s="24" t="s">
        <v>16</v>
      </c>
      <c r="E179" s="27">
        <v>0</v>
      </c>
      <c r="F179" s="27"/>
      <c r="G179" s="27"/>
      <c r="H179" s="28"/>
      <c r="I179" s="28"/>
      <c r="J179" s="26"/>
      <c r="K179" s="26"/>
    </row>
    <row r="180" spans="1:11" ht="20.25" x14ac:dyDescent="0.3">
      <c r="A180" s="78"/>
      <c r="B180" s="73"/>
      <c r="C180" s="69" t="s">
        <v>52</v>
      </c>
      <c r="D180" s="20" t="s">
        <v>21</v>
      </c>
      <c r="E180" s="27">
        <v>1347360.7999999998</v>
      </c>
      <c r="F180" s="27"/>
      <c r="G180" s="27"/>
      <c r="H180" s="28"/>
      <c r="I180" s="28"/>
      <c r="J180" s="26"/>
      <c r="K180" s="26"/>
    </row>
    <row r="181" spans="1:11" ht="20.25" x14ac:dyDescent="0.3">
      <c r="A181" s="78"/>
      <c r="B181" s="73"/>
      <c r="C181" s="70"/>
      <c r="D181" s="24" t="s">
        <v>16</v>
      </c>
      <c r="E181" s="27">
        <v>1347360.7999999998</v>
      </c>
      <c r="F181" s="27"/>
      <c r="G181" s="27"/>
      <c r="H181" s="28"/>
      <c r="I181" s="28"/>
      <c r="J181" s="26"/>
      <c r="K181" s="26"/>
    </row>
    <row r="182" spans="1:11" ht="20.25" x14ac:dyDescent="0.3">
      <c r="A182" s="78"/>
      <c r="B182" s="73"/>
      <c r="C182" s="70"/>
      <c r="D182" s="20" t="s">
        <v>20</v>
      </c>
      <c r="E182" s="27">
        <v>1347360.7999999998</v>
      </c>
      <c r="F182" s="27"/>
      <c r="G182" s="27"/>
      <c r="H182" s="28"/>
      <c r="I182" s="28"/>
      <c r="J182" s="26"/>
      <c r="K182" s="26"/>
    </row>
    <row r="183" spans="1:11" ht="20.25" x14ac:dyDescent="0.3">
      <c r="A183" s="78"/>
      <c r="B183" s="73"/>
      <c r="C183" s="70"/>
      <c r="D183" s="20" t="s">
        <v>19</v>
      </c>
      <c r="E183" s="27">
        <v>0</v>
      </c>
      <c r="F183" s="27"/>
      <c r="G183" s="27"/>
      <c r="H183" s="28"/>
      <c r="I183" s="28"/>
      <c r="J183" s="26"/>
      <c r="K183" s="26"/>
    </row>
    <row r="184" spans="1:11" ht="20.25" x14ac:dyDescent="0.3">
      <c r="A184" s="78"/>
      <c r="B184" s="73"/>
      <c r="C184" s="70"/>
      <c r="D184" s="24" t="s">
        <v>16</v>
      </c>
      <c r="E184" s="27">
        <v>0</v>
      </c>
      <c r="F184" s="27"/>
      <c r="G184" s="27"/>
      <c r="H184" s="28"/>
      <c r="I184" s="28"/>
      <c r="J184" s="26"/>
      <c r="K184" s="26"/>
    </row>
    <row r="185" spans="1:11" ht="20.25" x14ac:dyDescent="0.3">
      <c r="A185" s="78"/>
      <c r="B185" s="73"/>
      <c r="C185" s="70"/>
      <c r="D185" s="20" t="s">
        <v>18</v>
      </c>
      <c r="E185" s="27">
        <v>0</v>
      </c>
      <c r="F185" s="27"/>
      <c r="G185" s="27"/>
      <c r="H185" s="28"/>
      <c r="I185" s="28"/>
      <c r="J185" s="26"/>
      <c r="K185" s="26"/>
    </row>
    <row r="186" spans="1:11" ht="20.25" x14ac:dyDescent="0.3">
      <c r="A186" s="78"/>
      <c r="B186" s="73"/>
      <c r="C186" s="70"/>
      <c r="D186" s="20" t="s">
        <v>17</v>
      </c>
      <c r="E186" s="27">
        <v>0</v>
      </c>
      <c r="F186" s="27"/>
      <c r="G186" s="27"/>
      <c r="H186" s="28"/>
      <c r="I186" s="28"/>
      <c r="J186" s="26"/>
      <c r="K186" s="26"/>
    </row>
    <row r="187" spans="1:11" ht="20.25" x14ac:dyDescent="0.3">
      <c r="A187" s="78"/>
      <c r="B187" s="73"/>
      <c r="C187" s="71"/>
      <c r="D187" s="24" t="s">
        <v>16</v>
      </c>
      <c r="E187" s="27">
        <v>0</v>
      </c>
      <c r="F187" s="27"/>
      <c r="G187" s="27"/>
      <c r="H187" s="28"/>
      <c r="I187" s="28"/>
      <c r="J187" s="26"/>
      <c r="K187" s="26"/>
    </row>
    <row r="188" spans="1:11" ht="20.25" x14ac:dyDescent="0.3">
      <c r="A188" s="78"/>
      <c r="B188" s="73"/>
      <c r="C188" s="69" t="s">
        <v>54</v>
      </c>
      <c r="D188" s="20" t="s">
        <v>21</v>
      </c>
      <c r="E188" s="27">
        <v>1946065.4</v>
      </c>
      <c r="F188" s="27"/>
      <c r="G188" s="27"/>
      <c r="H188" s="28"/>
      <c r="I188" s="28"/>
      <c r="J188" s="26"/>
      <c r="K188" s="26"/>
    </row>
    <row r="189" spans="1:11" ht="20.25" x14ac:dyDescent="0.3">
      <c r="A189" s="78"/>
      <c r="B189" s="73"/>
      <c r="C189" s="70"/>
      <c r="D189" s="24" t="s">
        <v>16</v>
      </c>
      <c r="E189" s="27">
        <v>1946065.4</v>
      </c>
      <c r="F189" s="27"/>
      <c r="G189" s="27"/>
      <c r="H189" s="28"/>
      <c r="I189" s="28"/>
      <c r="J189" s="26"/>
      <c r="K189" s="26"/>
    </row>
    <row r="190" spans="1:11" ht="20.25" x14ac:dyDescent="0.3">
      <c r="A190" s="78"/>
      <c r="B190" s="73"/>
      <c r="C190" s="70"/>
      <c r="D190" s="20" t="s">
        <v>20</v>
      </c>
      <c r="E190" s="27">
        <v>1946065.4</v>
      </c>
      <c r="F190" s="27"/>
      <c r="G190" s="27"/>
      <c r="H190" s="28"/>
      <c r="I190" s="28"/>
      <c r="J190" s="26"/>
      <c r="K190" s="26"/>
    </row>
    <row r="191" spans="1:11" ht="20.25" x14ac:dyDescent="0.3">
      <c r="A191" s="78"/>
      <c r="B191" s="73"/>
      <c r="C191" s="70"/>
      <c r="D191" s="20" t="s">
        <v>19</v>
      </c>
      <c r="E191" s="27">
        <v>0</v>
      </c>
      <c r="F191" s="27"/>
      <c r="G191" s="27"/>
      <c r="H191" s="28"/>
      <c r="I191" s="28"/>
      <c r="J191" s="26"/>
      <c r="K191" s="26"/>
    </row>
    <row r="192" spans="1:11" ht="20.25" x14ac:dyDescent="0.3">
      <c r="A192" s="78"/>
      <c r="B192" s="73"/>
      <c r="C192" s="70"/>
      <c r="D192" s="24" t="s">
        <v>16</v>
      </c>
      <c r="E192" s="27">
        <v>0</v>
      </c>
      <c r="F192" s="27"/>
      <c r="G192" s="27"/>
      <c r="H192" s="28"/>
      <c r="I192" s="28"/>
      <c r="J192" s="26"/>
      <c r="K192" s="26"/>
    </row>
    <row r="193" spans="1:11" ht="20.25" x14ac:dyDescent="0.3">
      <c r="A193" s="78"/>
      <c r="B193" s="73"/>
      <c r="C193" s="70"/>
      <c r="D193" s="20" t="s">
        <v>18</v>
      </c>
      <c r="E193" s="27">
        <v>0</v>
      </c>
      <c r="F193" s="27"/>
      <c r="G193" s="27"/>
      <c r="H193" s="28"/>
      <c r="I193" s="28"/>
      <c r="J193" s="26"/>
      <c r="K193" s="26"/>
    </row>
    <row r="194" spans="1:11" ht="20.25" x14ac:dyDescent="0.3">
      <c r="A194" s="78"/>
      <c r="B194" s="73"/>
      <c r="C194" s="70"/>
      <c r="D194" s="20" t="s">
        <v>17</v>
      </c>
      <c r="E194" s="27">
        <v>0</v>
      </c>
      <c r="F194" s="27"/>
      <c r="G194" s="27"/>
      <c r="H194" s="28"/>
      <c r="I194" s="28"/>
      <c r="J194" s="26"/>
      <c r="K194" s="26"/>
    </row>
    <row r="195" spans="1:11" ht="20.25" x14ac:dyDescent="0.3">
      <c r="A195" s="78"/>
      <c r="B195" s="74"/>
      <c r="C195" s="71"/>
      <c r="D195" s="24" t="s">
        <v>16</v>
      </c>
      <c r="E195" s="27">
        <v>0</v>
      </c>
      <c r="F195" s="27"/>
      <c r="G195" s="27"/>
      <c r="H195" s="28"/>
      <c r="I195" s="28"/>
      <c r="J195" s="26"/>
      <c r="K195" s="26"/>
    </row>
    <row r="196" spans="1:11" ht="20.25" x14ac:dyDescent="0.3">
      <c r="A196" s="69" t="s">
        <v>75</v>
      </c>
      <c r="B196" s="72" t="s">
        <v>76</v>
      </c>
      <c r="C196" s="69" t="s">
        <v>52</v>
      </c>
      <c r="D196" s="20" t="s">
        <v>21</v>
      </c>
      <c r="E196" s="27">
        <v>266227.59999999998</v>
      </c>
      <c r="F196" s="27"/>
      <c r="G196" s="27"/>
      <c r="H196" s="28"/>
      <c r="I196" s="28"/>
      <c r="J196" s="26"/>
      <c r="K196" s="26"/>
    </row>
    <row r="197" spans="1:11" ht="20.25" x14ac:dyDescent="0.3">
      <c r="A197" s="78"/>
      <c r="B197" s="73"/>
      <c r="C197" s="70"/>
      <c r="D197" s="24" t="s">
        <v>16</v>
      </c>
      <c r="E197" s="27">
        <v>266227.59999999998</v>
      </c>
      <c r="F197" s="27"/>
      <c r="G197" s="27"/>
      <c r="H197" s="28"/>
      <c r="I197" s="28"/>
      <c r="J197" s="26"/>
      <c r="K197" s="26"/>
    </row>
    <row r="198" spans="1:11" ht="20.25" x14ac:dyDescent="0.3">
      <c r="A198" s="78"/>
      <c r="B198" s="73"/>
      <c r="C198" s="70"/>
      <c r="D198" s="20" t="s">
        <v>20</v>
      </c>
      <c r="E198" s="27">
        <v>176227.1</v>
      </c>
      <c r="F198" s="27"/>
      <c r="G198" s="27"/>
      <c r="H198" s="28"/>
      <c r="I198" s="28"/>
      <c r="J198" s="26"/>
      <c r="K198" s="26"/>
    </row>
    <row r="199" spans="1:11" ht="20.25" x14ac:dyDescent="0.3">
      <c r="A199" s="78"/>
      <c r="B199" s="73"/>
      <c r="C199" s="70"/>
      <c r="D199" s="20" t="s">
        <v>19</v>
      </c>
      <c r="E199" s="27">
        <v>90000.5</v>
      </c>
      <c r="F199" s="27"/>
      <c r="G199" s="27"/>
      <c r="H199" s="28"/>
      <c r="I199" s="28"/>
      <c r="J199" s="26"/>
      <c r="K199" s="26"/>
    </row>
    <row r="200" spans="1:11" ht="20.25" x14ac:dyDescent="0.3">
      <c r="A200" s="78"/>
      <c r="B200" s="73"/>
      <c r="C200" s="70"/>
      <c r="D200" s="24" t="s">
        <v>16</v>
      </c>
      <c r="E200" s="27">
        <v>90000.5</v>
      </c>
      <c r="F200" s="27"/>
      <c r="G200" s="27"/>
      <c r="H200" s="28"/>
      <c r="I200" s="28"/>
      <c r="J200" s="26"/>
      <c r="K200" s="26"/>
    </row>
    <row r="201" spans="1:11" ht="20.25" x14ac:dyDescent="0.3">
      <c r="A201" s="78"/>
      <c r="B201" s="73"/>
      <c r="C201" s="70"/>
      <c r="D201" s="20" t="s">
        <v>18</v>
      </c>
      <c r="E201" s="27">
        <v>0</v>
      </c>
      <c r="F201" s="27"/>
      <c r="G201" s="27"/>
      <c r="H201" s="28"/>
      <c r="I201" s="28"/>
      <c r="J201" s="26"/>
      <c r="K201" s="26"/>
    </row>
    <row r="202" spans="1:11" ht="20.25" x14ac:dyDescent="0.3">
      <c r="A202" s="78"/>
      <c r="B202" s="73"/>
      <c r="C202" s="70"/>
      <c r="D202" s="20" t="s">
        <v>17</v>
      </c>
      <c r="E202" s="27">
        <v>0</v>
      </c>
      <c r="F202" s="27"/>
      <c r="G202" s="27"/>
      <c r="H202" s="28"/>
      <c r="I202" s="28"/>
      <c r="J202" s="26"/>
      <c r="K202" s="26"/>
    </row>
    <row r="203" spans="1:11" ht="20.25" x14ac:dyDescent="0.3">
      <c r="A203" s="79"/>
      <c r="B203" s="74"/>
      <c r="C203" s="71"/>
      <c r="D203" s="24" t="s">
        <v>16</v>
      </c>
      <c r="E203" s="27">
        <v>0</v>
      </c>
      <c r="F203" s="27"/>
      <c r="G203" s="27"/>
      <c r="H203" s="28"/>
      <c r="I203" s="28"/>
      <c r="J203" s="26"/>
      <c r="K203" s="26"/>
    </row>
    <row r="204" spans="1:11" ht="20.25" x14ac:dyDescent="0.3">
      <c r="A204" s="69" t="s">
        <v>25</v>
      </c>
      <c r="B204" s="72" t="s">
        <v>24</v>
      </c>
      <c r="C204" s="69" t="s">
        <v>34</v>
      </c>
      <c r="D204" s="20" t="s">
        <v>21</v>
      </c>
      <c r="E204" s="27">
        <f>E206+E207+E209+E210</f>
        <v>80763897.900000006</v>
      </c>
      <c r="F204" s="27"/>
      <c r="G204" s="27"/>
      <c r="H204" s="28"/>
      <c r="I204" s="28"/>
      <c r="J204" s="26"/>
      <c r="K204" s="26"/>
    </row>
    <row r="205" spans="1:11" ht="20.25" x14ac:dyDescent="0.3">
      <c r="A205" s="70"/>
      <c r="B205" s="73"/>
      <c r="C205" s="70"/>
      <c r="D205" s="24" t="s">
        <v>16</v>
      </c>
      <c r="E205" s="27">
        <f>E213+E221+E229</f>
        <v>36557159.600000001</v>
      </c>
      <c r="F205" s="27"/>
      <c r="G205" s="27"/>
      <c r="H205" s="28"/>
      <c r="I205" s="28"/>
      <c r="J205" s="26"/>
      <c r="K205" s="26"/>
    </row>
    <row r="206" spans="1:11" ht="20.25" x14ac:dyDescent="0.3">
      <c r="A206" s="70"/>
      <c r="B206" s="73"/>
      <c r="C206" s="70"/>
      <c r="D206" s="20" t="s">
        <v>20</v>
      </c>
      <c r="E206" s="27">
        <f>E213+E222+E230</f>
        <v>36557159.600000001</v>
      </c>
      <c r="F206" s="27"/>
      <c r="G206" s="27"/>
      <c r="H206" s="27"/>
      <c r="I206" s="28"/>
      <c r="J206" s="26"/>
      <c r="K206" s="26"/>
    </row>
    <row r="207" spans="1:11" ht="20.25" x14ac:dyDescent="0.3">
      <c r="A207" s="70"/>
      <c r="B207" s="73"/>
      <c r="C207" s="70"/>
      <c r="D207" s="20" t="s">
        <v>19</v>
      </c>
      <c r="E207" s="27">
        <f>E215+E223+E231</f>
        <v>1768891.5</v>
      </c>
      <c r="F207" s="27"/>
      <c r="G207" s="27"/>
      <c r="H207" s="28"/>
      <c r="I207" s="28"/>
      <c r="J207" s="26"/>
      <c r="K207" s="26"/>
    </row>
    <row r="208" spans="1:11" ht="20.25" x14ac:dyDescent="0.3">
      <c r="A208" s="70"/>
      <c r="B208" s="73"/>
      <c r="C208" s="70"/>
      <c r="D208" s="24" t="s">
        <v>16</v>
      </c>
      <c r="E208" s="27">
        <f>E216+E224+E232</f>
        <v>1768891.5</v>
      </c>
      <c r="F208" s="27"/>
      <c r="G208" s="27"/>
      <c r="H208" s="28"/>
      <c r="I208" s="28"/>
      <c r="J208" s="26"/>
      <c r="K208" s="26"/>
    </row>
    <row r="209" spans="1:11" ht="20.25" x14ac:dyDescent="0.3">
      <c r="A209" s="70"/>
      <c r="B209" s="73"/>
      <c r="C209" s="70"/>
      <c r="D209" s="20" t="s">
        <v>18</v>
      </c>
      <c r="E209" s="27">
        <v>3261.3</v>
      </c>
      <c r="F209" s="27"/>
      <c r="G209" s="27"/>
      <c r="H209" s="28"/>
      <c r="I209" s="28"/>
      <c r="J209" s="26"/>
      <c r="K209" s="26"/>
    </row>
    <row r="210" spans="1:11" ht="20.25" x14ac:dyDescent="0.3">
      <c r="A210" s="70"/>
      <c r="B210" s="73"/>
      <c r="C210" s="70"/>
      <c r="D210" s="20" t="s">
        <v>17</v>
      </c>
      <c r="E210" s="27">
        <f>E218+E226+E234</f>
        <v>42434585.5</v>
      </c>
      <c r="F210" s="27"/>
      <c r="G210" s="27"/>
      <c r="H210" s="28"/>
      <c r="I210" s="28"/>
      <c r="J210" s="26"/>
      <c r="K210" s="26"/>
    </row>
    <row r="211" spans="1:11" ht="20.25" x14ac:dyDescent="0.3">
      <c r="A211" s="70"/>
      <c r="B211" s="73"/>
      <c r="C211" s="71"/>
      <c r="D211" s="24" t="s">
        <v>16</v>
      </c>
      <c r="E211" s="27">
        <v>0</v>
      </c>
      <c r="F211" s="27"/>
      <c r="G211" s="27"/>
      <c r="H211" s="28"/>
      <c r="I211" s="28"/>
      <c r="J211" s="26"/>
      <c r="K211" s="26"/>
    </row>
    <row r="212" spans="1:11" ht="20.25" x14ac:dyDescent="0.3">
      <c r="A212" s="70"/>
      <c r="B212" s="73"/>
      <c r="C212" s="69" t="s">
        <v>52</v>
      </c>
      <c r="D212" s="20" t="s">
        <v>21</v>
      </c>
      <c r="E212" s="27">
        <f>E214+E215+E217+E218</f>
        <v>36539672.200000003</v>
      </c>
      <c r="F212" s="27"/>
      <c r="G212" s="27"/>
      <c r="H212" s="28"/>
      <c r="I212" s="28"/>
      <c r="J212" s="26"/>
      <c r="K212" s="26"/>
    </row>
    <row r="213" spans="1:11" ht="20.25" x14ac:dyDescent="0.3">
      <c r="A213" s="70"/>
      <c r="B213" s="73"/>
      <c r="C213" s="70"/>
      <c r="D213" s="24" t="s">
        <v>16</v>
      </c>
      <c r="E213" s="27">
        <f>E237+E245+E253+E261+E269+E285+E301+E309+E317+E333+E349</f>
        <v>36539672.200000003</v>
      </c>
      <c r="F213" s="27"/>
      <c r="G213" s="27"/>
      <c r="H213" s="28"/>
      <c r="I213" s="28"/>
      <c r="J213" s="26"/>
      <c r="K213" s="26"/>
    </row>
    <row r="214" spans="1:11" ht="20.25" x14ac:dyDescent="0.3">
      <c r="A214" s="70"/>
      <c r="B214" s="73"/>
      <c r="C214" s="70"/>
      <c r="D214" s="20" t="s">
        <v>20</v>
      </c>
      <c r="E214" s="27">
        <f>E238+E246+E254+E262+E270+E286+E302+E310+E318+E334+E350</f>
        <v>34770780.700000003</v>
      </c>
      <c r="F214" s="27"/>
      <c r="G214" s="27"/>
      <c r="H214" s="28"/>
      <c r="I214" s="28"/>
      <c r="J214" s="26"/>
      <c r="K214" s="26"/>
    </row>
    <row r="215" spans="1:11" ht="20.25" x14ac:dyDescent="0.3">
      <c r="A215" s="70"/>
      <c r="B215" s="73"/>
      <c r="C215" s="70"/>
      <c r="D215" s="20" t="s">
        <v>19</v>
      </c>
      <c r="E215" s="27">
        <f>E239+E247+E255+E263+E271+E287+E303+E311+E319+E335+E351</f>
        <v>1768891.5</v>
      </c>
      <c r="F215" s="27"/>
      <c r="G215" s="27"/>
      <c r="H215" s="27"/>
      <c r="I215" s="27"/>
      <c r="J215" s="29"/>
      <c r="K215" s="26"/>
    </row>
    <row r="216" spans="1:11" ht="20.25" x14ac:dyDescent="0.3">
      <c r="A216" s="70"/>
      <c r="B216" s="73"/>
      <c r="C216" s="70"/>
      <c r="D216" s="24" t="s">
        <v>16</v>
      </c>
      <c r="E216" s="27">
        <f>E240+E248+E256+E264+E272+E288+E304+E312+E320+E336+E352</f>
        <v>1768891.5</v>
      </c>
      <c r="F216" s="27"/>
      <c r="G216" s="27"/>
      <c r="H216" s="28"/>
      <c r="I216" s="28"/>
      <c r="J216" s="26"/>
      <c r="K216" s="26"/>
    </row>
    <row r="217" spans="1:11" ht="20.25" x14ac:dyDescent="0.3">
      <c r="A217" s="70"/>
      <c r="B217" s="73"/>
      <c r="C217" s="70"/>
      <c r="D217" s="20" t="s">
        <v>18</v>
      </c>
      <c r="E217" s="27">
        <v>0</v>
      </c>
      <c r="F217" s="27"/>
      <c r="G217" s="27"/>
      <c r="H217" s="28"/>
      <c r="I217" s="28"/>
      <c r="J217" s="26"/>
      <c r="K217" s="26"/>
    </row>
    <row r="218" spans="1:11" ht="20.25" x14ac:dyDescent="0.3">
      <c r="A218" s="70"/>
      <c r="B218" s="73"/>
      <c r="C218" s="70"/>
      <c r="D218" s="20" t="s">
        <v>17</v>
      </c>
      <c r="E218" s="27">
        <v>0</v>
      </c>
      <c r="F218" s="27"/>
      <c r="G218" s="27"/>
      <c r="H218" s="28"/>
      <c r="I218" s="28"/>
      <c r="J218" s="26"/>
      <c r="K218" s="26"/>
    </row>
    <row r="219" spans="1:11" ht="20.25" x14ac:dyDescent="0.3">
      <c r="A219" s="70"/>
      <c r="B219" s="73"/>
      <c r="C219" s="71"/>
      <c r="D219" s="24" t="s">
        <v>16</v>
      </c>
      <c r="E219" s="27">
        <v>0</v>
      </c>
      <c r="F219" s="27"/>
      <c r="G219" s="27"/>
      <c r="H219" s="28"/>
      <c r="I219" s="28"/>
      <c r="J219" s="26"/>
      <c r="K219" s="26"/>
    </row>
    <row r="220" spans="1:11" ht="20.25" x14ac:dyDescent="0.3">
      <c r="A220" s="70"/>
      <c r="B220" s="73"/>
      <c r="C220" s="69" t="s">
        <v>77</v>
      </c>
      <c r="D220" s="20" t="s">
        <v>21</v>
      </c>
      <c r="E220" s="27">
        <f>E222+E223+E225+E226</f>
        <v>20748.7</v>
      </c>
      <c r="F220" s="27"/>
      <c r="G220" s="27"/>
      <c r="H220" s="28"/>
      <c r="I220" s="28"/>
      <c r="J220" s="26"/>
      <c r="K220" s="26"/>
    </row>
    <row r="221" spans="1:11" ht="20.25" x14ac:dyDescent="0.3">
      <c r="A221" s="70"/>
      <c r="B221" s="73"/>
      <c r="C221" s="70"/>
      <c r="D221" s="24" t="s">
        <v>16</v>
      </c>
      <c r="E221" s="27">
        <f>E293</f>
        <v>17487.400000000001</v>
      </c>
      <c r="F221" s="27"/>
      <c r="G221" s="27"/>
      <c r="H221" s="28"/>
      <c r="I221" s="28"/>
      <c r="J221" s="26"/>
      <c r="K221" s="26"/>
    </row>
    <row r="222" spans="1:11" ht="20.25" x14ac:dyDescent="0.3">
      <c r="A222" s="70"/>
      <c r="B222" s="73"/>
      <c r="C222" s="70"/>
      <c r="D222" s="20" t="s">
        <v>20</v>
      </c>
      <c r="E222" s="27">
        <f>E294</f>
        <v>17487.400000000001</v>
      </c>
      <c r="F222" s="27"/>
      <c r="G222" s="27"/>
      <c r="H222" s="28"/>
      <c r="I222" s="28"/>
      <c r="J222" s="26"/>
      <c r="K222" s="26"/>
    </row>
    <row r="223" spans="1:11" ht="20.25" x14ac:dyDescent="0.3">
      <c r="A223" s="70"/>
      <c r="B223" s="73"/>
      <c r="C223" s="70"/>
      <c r="D223" s="20" t="s">
        <v>19</v>
      </c>
      <c r="E223" s="27">
        <v>0</v>
      </c>
      <c r="F223" s="27"/>
      <c r="G223" s="27"/>
      <c r="H223" s="28"/>
      <c r="I223" s="28"/>
      <c r="J223" s="26"/>
      <c r="K223" s="26"/>
    </row>
    <row r="224" spans="1:11" ht="20.25" x14ac:dyDescent="0.3">
      <c r="A224" s="70"/>
      <c r="B224" s="73"/>
      <c r="C224" s="70"/>
      <c r="D224" s="24" t="s">
        <v>16</v>
      </c>
      <c r="E224" s="27">
        <v>0</v>
      </c>
      <c r="F224" s="27"/>
      <c r="G224" s="27"/>
      <c r="H224" s="28"/>
      <c r="I224" s="28"/>
      <c r="J224" s="26"/>
      <c r="K224" s="26"/>
    </row>
    <row r="225" spans="1:11" ht="20.25" x14ac:dyDescent="0.3">
      <c r="A225" s="70"/>
      <c r="B225" s="73"/>
      <c r="C225" s="70"/>
      <c r="D225" s="20" t="s">
        <v>18</v>
      </c>
      <c r="E225" s="27">
        <f>E297</f>
        <v>3261.3</v>
      </c>
      <c r="F225" s="27"/>
      <c r="G225" s="27"/>
      <c r="H225" s="28"/>
      <c r="I225" s="28"/>
      <c r="J225" s="26"/>
      <c r="K225" s="26"/>
    </row>
    <row r="226" spans="1:11" ht="20.25" x14ac:dyDescent="0.3">
      <c r="A226" s="70"/>
      <c r="B226" s="73"/>
      <c r="C226" s="70"/>
      <c r="D226" s="20" t="s">
        <v>17</v>
      </c>
      <c r="E226" s="27">
        <v>0</v>
      </c>
      <c r="F226" s="27"/>
      <c r="G226" s="27"/>
      <c r="H226" s="28"/>
      <c r="I226" s="28"/>
      <c r="J226" s="26"/>
      <c r="K226" s="26"/>
    </row>
    <row r="227" spans="1:11" ht="20.25" x14ac:dyDescent="0.3">
      <c r="A227" s="70"/>
      <c r="B227" s="73"/>
      <c r="C227" s="71"/>
      <c r="D227" s="24" t="s">
        <v>16</v>
      </c>
      <c r="E227" s="27">
        <v>0</v>
      </c>
      <c r="F227" s="27"/>
      <c r="G227" s="27"/>
      <c r="H227" s="28"/>
      <c r="I227" s="28"/>
      <c r="J227" s="26"/>
      <c r="K227" s="26"/>
    </row>
    <row r="228" spans="1:11" ht="20.25" x14ac:dyDescent="0.3">
      <c r="A228" s="70"/>
      <c r="B228" s="73"/>
      <c r="C228" s="69" t="s">
        <v>51</v>
      </c>
      <c r="D228" s="20" t="s">
        <v>21</v>
      </c>
      <c r="E228" s="27">
        <f>E230+E231+E233+E234</f>
        <v>42434585.5</v>
      </c>
      <c r="F228" s="27"/>
      <c r="G228" s="27"/>
      <c r="H228" s="28"/>
      <c r="I228" s="28"/>
      <c r="J228" s="26"/>
      <c r="K228" s="26"/>
    </row>
    <row r="229" spans="1:11" ht="20.25" x14ac:dyDescent="0.3">
      <c r="A229" s="70"/>
      <c r="B229" s="73"/>
      <c r="C229" s="70"/>
      <c r="D229" s="24" t="s">
        <v>16</v>
      </c>
      <c r="E229" s="27">
        <v>0</v>
      </c>
      <c r="F229" s="27"/>
      <c r="G229" s="27"/>
      <c r="H229" s="28"/>
      <c r="I229" s="28"/>
      <c r="J229" s="26"/>
      <c r="K229" s="26"/>
    </row>
    <row r="230" spans="1:11" ht="20.25" x14ac:dyDescent="0.3">
      <c r="A230" s="70"/>
      <c r="B230" s="73"/>
      <c r="C230" s="70"/>
      <c r="D230" s="20" t="s">
        <v>20</v>
      </c>
      <c r="E230" s="27">
        <f>E342</f>
        <v>0</v>
      </c>
      <c r="F230" s="27"/>
      <c r="G230" s="27"/>
      <c r="H230" s="28"/>
      <c r="I230" s="28"/>
      <c r="J230" s="26"/>
      <c r="K230" s="26"/>
    </row>
    <row r="231" spans="1:11" ht="20.25" x14ac:dyDescent="0.3">
      <c r="A231" s="70"/>
      <c r="B231" s="73"/>
      <c r="C231" s="70"/>
      <c r="D231" s="20" t="s">
        <v>19</v>
      </c>
      <c r="E231" s="27">
        <f>E343</f>
        <v>0</v>
      </c>
      <c r="F231" s="27"/>
      <c r="G231" s="27"/>
      <c r="H231" s="28"/>
      <c r="I231" s="28"/>
      <c r="J231" s="26"/>
      <c r="K231" s="26"/>
    </row>
    <row r="232" spans="1:11" ht="20.25" x14ac:dyDescent="0.3">
      <c r="A232" s="70"/>
      <c r="B232" s="73"/>
      <c r="C232" s="70"/>
      <c r="D232" s="24" t="s">
        <v>16</v>
      </c>
      <c r="E232" s="27">
        <v>0</v>
      </c>
      <c r="F232" s="27"/>
      <c r="G232" s="27"/>
      <c r="H232" s="28"/>
      <c r="I232" s="28"/>
      <c r="J232" s="26"/>
      <c r="K232" s="26"/>
    </row>
    <row r="233" spans="1:11" ht="20.25" x14ac:dyDescent="0.3">
      <c r="A233" s="70"/>
      <c r="B233" s="73"/>
      <c r="C233" s="70"/>
      <c r="D233" s="20" t="s">
        <v>18</v>
      </c>
      <c r="E233" s="27">
        <f>E345</f>
        <v>0</v>
      </c>
      <c r="F233" s="27"/>
      <c r="G233" s="27"/>
      <c r="H233" s="28"/>
      <c r="I233" s="28"/>
      <c r="J233" s="26"/>
      <c r="K233" s="26"/>
    </row>
    <row r="234" spans="1:11" ht="20.25" x14ac:dyDescent="0.3">
      <c r="A234" s="70"/>
      <c r="B234" s="73"/>
      <c r="C234" s="70"/>
      <c r="D234" s="20" t="s">
        <v>17</v>
      </c>
      <c r="E234" s="27">
        <f>E346</f>
        <v>42434585.5</v>
      </c>
      <c r="F234" s="27"/>
      <c r="G234" s="27"/>
      <c r="H234" s="28"/>
      <c r="I234" s="28"/>
      <c r="J234" s="26"/>
      <c r="K234" s="26"/>
    </row>
    <row r="235" spans="1:11" ht="20.25" x14ac:dyDescent="0.3">
      <c r="A235" s="71"/>
      <c r="B235" s="74"/>
      <c r="C235" s="71"/>
      <c r="D235" s="24" t="s">
        <v>16</v>
      </c>
      <c r="E235" s="27">
        <v>0</v>
      </c>
      <c r="F235" s="27"/>
      <c r="G235" s="27"/>
      <c r="H235" s="28"/>
      <c r="I235" s="28"/>
      <c r="J235" s="26"/>
      <c r="K235" s="26"/>
    </row>
    <row r="236" spans="1:11" ht="20.25" x14ac:dyDescent="0.3">
      <c r="A236" s="69" t="s">
        <v>23</v>
      </c>
      <c r="B236" s="72" t="s">
        <v>78</v>
      </c>
      <c r="C236" s="69" t="s">
        <v>52</v>
      </c>
      <c r="D236" s="20" t="s">
        <v>21</v>
      </c>
      <c r="E236" s="27">
        <v>194009.00000000003</v>
      </c>
      <c r="F236" s="27"/>
      <c r="G236" s="27"/>
      <c r="H236" s="18"/>
      <c r="I236" s="18"/>
      <c r="J236" s="30"/>
      <c r="K236" s="30"/>
    </row>
    <row r="237" spans="1:11" ht="20.25" x14ac:dyDescent="0.3">
      <c r="A237" s="70"/>
      <c r="B237" s="73"/>
      <c r="C237" s="70"/>
      <c r="D237" s="24" t="s">
        <v>16</v>
      </c>
      <c r="E237" s="27">
        <v>194009.00000000003</v>
      </c>
      <c r="F237" s="27"/>
      <c r="G237" s="27"/>
      <c r="H237" s="28"/>
      <c r="I237" s="28"/>
      <c r="J237" s="26"/>
      <c r="K237" s="26"/>
    </row>
    <row r="238" spans="1:11" ht="27" customHeight="1" x14ac:dyDescent="0.3">
      <c r="A238" s="70"/>
      <c r="B238" s="73"/>
      <c r="C238" s="70"/>
      <c r="D238" s="20" t="s">
        <v>20</v>
      </c>
      <c r="E238" s="27">
        <v>189901.30000000002</v>
      </c>
      <c r="F238" s="27"/>
      <c r="G238" s="27"/>
      <c r="H238" s="28"/>
      <c r="I238" s="28"/>
      <c r="J238" s="26"/>
      <c r="K238" s="26"/>
    </row>
    <row r="239" spans="1:11" ht="20.25" x14ac:dyDescent="0.3">
      <c r="A239" s="70"/>
      <c r="B239" s="73"/>
      <c r="C239" s="70"/>
      <c r="D239" s="20" t="s">
        <v>19</v>
      </c>
      <c r="E239" s="27">
        <v>4107.7</v>
      </c>
      <c r="F239" s="27"/>
      <c r="G239" s="27"/>
      <c r="H239" s="28"/>
      <c r="I239" s="28"/>
      <c r="J239" s="26"/>
      <c r="K239" s="26"/>
    </row>
    <row r="240" spans="1:11" ht="20.25" x14ac:dyDescent="0.3">
      <c r="A240" s="70"/>
      <c r="B240" s="73"/>
      <c r="C240" s="70"/>
      <c r="D240" s="24" t="s">
        <v>16</v>
      </c>
      <c r="E240" s="27">
        <v>4107.7</v>
      </c>
      <c r="F240" s="27"/>
      <c r="G240" s="27"/>
      <c r="H240" s="28"/>
      <c r="I240" s="28"/>
      <c r="J240" s="26"/>
      <c r="K240" s="26"/>
    </row>
    <row r="241" spans="1:11" ht="20.25" x14ac:dyDescent="0.3">
      <c r="A241" s="70"/>
      <c r="B241" s="73"/>
      <c r="C241" s="70"/>
      <c r="D241" s="20" t="s">
        <v>18</v>
      </c>
      <c r="E241" s="27">
        <v>0</v>
      </c>
      <c r="F241" s="27"/>
      <c r="G241" s="27"/>
      <c r="H241" s="28"/>
      <c r="I241" s="28"/>
      <c r="J241" s="26"/>
      <c r="K241" s="26"/>
    </row>
    <row r="242" spans="1:11" ht="20.25" x14ac:dyDescent="0.3">
      <c r="A242" s="70"/>
      <c r="B242" s="73"/>
      <c r="C242" s="70"/>
      <c r="D242" s="20" t="s">
        <v>17</v>
      </c>
      <c r="E242" s="27">
        <v>0</v>
      </c>
      <c r="F242" s="27"/>
      <c r="G242" s="27"/>
      <c r="H242" s="28"/>
      <c r="I242" s="28"/>
      <c r="J242" s="26"/>
      <c r="K242" s="26"/>
    </row>
    <row r="243" spans="1:11" ht="20.25" x14ac:dyDescent="0.3">
      <c r="A243" s="71"/>
      <c r="B243" s="74"/>
      <c r="C243" s="71"/>
      <c r="D243" s="24" t="s">
        <v>16</v>
      </c>
      <c r="E243" s="27">
        <v>0</v>
      </c>
      <c r="F243" s="27"/>
      <c r="G243" s="27"/>
      <c r="H243" s="28"/>
      <c r="I243" s="28"/>
      <c r="J243" s="26"/>
      <c r="K243" s="26"/>
    </row>
    <row r="244" spans="1:11" ht="20.25" x14ac:dyDescent="0.3">
      <c r="A244" s="65" t="s">
        <v>22</v>
      </c>
      <c r="B244" s="75" t="s">
        <v>79</v>
      </c>
      <c r="C244" s="65" t="s">
        <v>52</v>
      </c>
      <c r="D244" s="20" t="s">
        <v>21</v>
      </c>
      <c r="E244" s="27">
        <v>8072576.2000000002</v>
      </c>
      <c r="F244" s="27"/>
      <c r="G244" s="27"/>
      <c r="H244" s="28"/>
      <c r="I244" s="28"/>
      <c r="J244" s="26"/>
      <c r="K244" s="26"/>
    </row>
    <row r="245" spans="1:11" ht="20.25" x14ac:dyDescent="0.3">
      <c r="A245" s="65"/>
      <c r="B245" s="76"/>
      <c r="C245" s="65"/>
      <c r="D245" s="24" t="s">
        <v>16</v>
      </c>
      <c r="E245" s="27">
        <v>8072576.2000000002</v>
      </c>
      <c r="F245" s="27"/>
      <c r="G245" s="27"/>
      <c r="H245" s="28"/>
      <c r="I245" s="28"/>
      <c r="J245" s="26"/>
      <c r="K245" s="26"/>
    </row>
    <row r="246" spans="1:11" ht="20.25" x14ac:dyDescent="0.3">
      <c r="A246" s="65"/>
      <c r="B246" s="76"/>
      <c r="C246" s="65"/>
      <c r="D246" s="20" t="s">
        <v>20</v>
      </c>
      <c r="E246" s="27">
        <v>7811524</v>
      </c>
      <c r="F246" s="27"/>
      <c r="G246" s="27"/>
      <c r="H246" s="27"/>
      <c r="I246" s="28"/>
      <c r="J246" s="26"/>
      <c r="K246" s="26"/>
    </row>
    <row r="247" spans="1:11" ht="20.25" x14ac:dyDescent="0.3">
      <c r="A247" s="65"/>
      <c r="B247" s="76"/>
      <c r="C247" s="65"/>
      <c r="D247" s="20" t="s">
        <v>19</v>
      </c>
      <c r="E247" s="27">
        <v>261052.2</v>
      </c>
      <c r="F247" s="27"/>
      <c r="G247" s="27"/>
      <c r="H247" s="28"/>
      <c r="I247" s="28"/>
      <c r="J247" s="26"/>
      <c r="K247" s="26"/>
    </row>
    <row r="248" spans="1:11" ht="20.25" x14ac:dyDescent="0.3">
      <c r="A248" s="65"/>
      <c r="B248" s="76"/>
      <c r="C248" s="65"/>
      <c r="D248" s="24" t="s">
        <v>16</v>
      </c>
      <c r="E248" s="27">
        <v>261052.2</v>
      </c>
      <c r="F248" s="27"/>
      <c r="G248" s="27"/>
      <c r="H248" s="28"/>
      <c r="I248" s="28"/>
      <c r="J248" s="26"/>
      <c r="K248" s="26"/>
    </row>
    <row r="249" spans="1:11" ht="20.25" x14ac:dyDescent="0.3">
      <c r="A249" s="65"/>
      <c r="B249" s="76"/>
      <c r="C249" s="65"/>
      <c r="D249" s="20" t="s">
        <v>18</v>
      </c>
      <c r="E249" s="27">
        <v>0</v>
      </c>
      <c r="F249" s="27"/>
      <c r="G249" s="27"/>
      <c r="H249" s="28"/>
      <c r="I249" s="28"/>
      <c r="J249" s="26"/>
      <c r="K249" s="26"/>
    </row>
    <row r="250" spans="1:11" ht="20.25" x14ac:dyDescent="0.3">
      <c r="A250" s="65"/>
      <c r="B250" s="76"/>
      <c r="C250" s="65"/>
      <c r="D250" s="20" t="s">
        <v>17</v>
      </c>
      <c r="E250" s="27">
        <v>0</v>
      </c>
      <c r="F250" s="27"/>
      <c r="G250" s="27"/>
      <c r="H250" s="28"/>
      <c r="I250" s="28"/>
      <c r="J250" s="26"/>
      <c r="K250" s="26"/>
    </row>
    <row r="251" spans="1:11" ht="20.25" x14ac:dyDescent="0.3">
      <c r="A251" s="65"/>
      <c r="B251" s="77"/>
      <c r="C251" s="65"/>
      <c r="D251" s="24" t="s">
        <v>16</v>
      </c>
      <c r="E251" s="27">
        <v>0</v>
      </c>
      <c r="F251" s="27"/>
      <c r="G251" s="27"/>
      <c r="H251" s="28"/>
      <c r="I251" s="28"/>
      <c r="J251" s="26"/>
      <c r="K251" s="26"/>
    </row>
    <row r="252" spans="1:11" ht="20.25" x14ac:dyDescent="0.25">
      <c r="A252" s="65" t="s">
        <v>80</v>
      </c>
      <c r="B252" s="66" t="s">
        <v>81</v>
      </c>
      <c r="C252" s="65" t="s">
        <v>52</v>
      </c>
      <c r="D252" s="20" t="s">
        <v>21</v>
      </c>
      <c r="E252" s="27">
        <f>E254+E255+E257+E258</f>
        <v>589465.69999999995</v>
      </c>
      <c r="F252" s="27"/>
      <c r="G252" s="27"/>
      <c r="H252" s="27"/>
      <c r="I252" s="27"/>
      <c r="J252" s="27"/>
      <c r="K252" s="27"/>
    </row>
    <row r="253" spans="1:11" ht="20.25" x14ac:dyDescent="0.25">
      <c r="A253" s="65"/>
      <c r="B253" s="67"/>
      <c r="C253" s="65"/>
      <c r="D253" s="24" t="s">
        <v>16</v>
      </c>
      <c r="E253" s="27">
        <f>E254</f>
        <v>589465.69999999995</v>
      </c>
      <c r="F253" s="27"/>
      <c r="G253" s="27"/>
      <c r="H253" s="28"/>
      <c r="I253" s="28"/>
      <c r="J253" s="28"/>
      <c r="K253" s="28"/>
    </row>
    <row r="254" spans="1:11" ht="20.25" x14ac:dyDescent="0.25">
      <c r="A254" s="65"/>
      <c r="B254" s="67"/>
      <c r="C254" s="65"/>
      <c r="D254" s="20" t="s">
        <v>20</v>
      </c>
      <c r="E254" s="27">
        <f>608606.2-19140.5</f>
        <v>589465.69999999995</v>
      </c>
      <c r="F254" s="27"/>
      <c r="G254" s="27"/>
      <c r="H254" s="27"/>
      <c r="I254" s="27"/>
      <c r="J254" s="27"/>
      <c r="K254" s="27"/>
    </row>
    <row r="255" spans="1:11" ht="20.25" x14ac:dyDescent="0.25">
      <c r="A255" s="65"/>
      <c r="B255" s="67"/>
      <c r="C255" s="65"/>
      <c r="D255" s="20" t="s">
        <v>19</v>
      </c>
      <c r="E255" s="27">
        <v>0</v>
      </c>
      <c r="F255" s="27"/>
      <c r="G255" s="27"/>
      <c r="H255" s="27"/>
      <c r="I255" s="27"/>
      <c r="J255" s="27"/>
      <c r="K255" s="27"/>
    </row>
    <row r="256" spans="1:11" ht="20.25" x14ac:dyDescent="0.25">
      <c r="A256" s="65"/>
      <c r="B256" s="67"/>
      <c r="C256" s="65"/>
      <c r="D256" s="24" t="s">
        <v>16</v>
      </c>
      <c r="E256" s="27">
        <v>0</v>
      </c>
      <c r="F256" s="27"/>
      <c r="G256" s="27"/>
      <c r="H256" s="28"/>
      <c r="I256" s="28"/>
      <c r="J256" s="28"/>
      <c r="K256" s="28"/>
    </row>
    <row r="257" spans="1:11" ht="20.25" x14ac:dyDescent="0.25">
      <c r="A257" s="65"/>
      <c r="B257" s="67"/>
      <c r="C257" s="65"/>
      <c r="D257" s="20" t="s">
        <v>18</v>
      </c>
      <c r="E257" s="27">
        <v>0</v>
      </c>
      <c r="F257" s="27"/>
      <c r="G257" s="27"/>
      <c r="H257" s="31"/>
      <c r="I257" s="31"/>
      <c r="J257" s="31"/>
      <c r="K257" s="31"/>
    </row>
    <row r="258" spans="1:11" ht="20.25" x14ac:dyDescent="0.25">
      <c r="A258" s="65"/>
      <c r="B258" s="67"/>
      <c r="C258" s="65"/>
      <c r="D258" s="20" t="s">
        <v>17</v>
      </c>
      <c r="E258" s="27">
        <v>0</v>
      </c>
      <c r="F258" s="27"/>
      <c r="G258" s="27"/>
      <c r="H258" s="31"/>
      <c r="I258" s="31"/>
      <c r="J258" s="31"/>
      <c r="K258" s="31"/>
    </row>
    <row r="259" spans="1:11" ht="20.25" x14ac:dyDescent="0.25">
      <c r="A259" s="65"/>
      <c r="B259" s="68"/>
      <c r="C259" s="65"/>
      <c r="D259" s="24" t="s">
        <v>16</v>
      </c>
      <c r="E259" s="27">
        <v>0</v>
      </c>
      <c r="F259" s="27"/>
      <c r="G259" s="27"/>
      <c r="H259" s="28"/>
      <c r="I259" s="28"/>
      <c r="J259" s="28"/>
      <c r="K259" s="28"/>
    </row>
    <row r="260" spans="1:11" ht="20.25" x14ac:dyDescent="0.3">
      <c r="A260" s="65" t="s">
        <v>82</v>
      </c>
      <c r="B260" s="66" t="s">
        <v>83</v>
      </c>
      <c r="C260" s="65" t="s">
        <v>52</v>
      </c>
      <c r="D260" s="20" t="s">
        <v>21</v>
      </c>
      <c r="E260" s="27">
        <v>632510.5</v>
      </c>
      <c r="F260" s="27"/>
      <c r="G260" s="27"/>
      <c r="H260" s="28"/>
      <c r="I260" s="28"/>
      <c r="J260" s="26"/>
      <c r="K260" s="26"/>
    </row>
    <row r="261" spans="1:11" ht="20.25" x14ac:dyDescent="0.3">
      <c r="A261" s="65"/>
      <c r="B261" s="67"/>
      <c r="C261" s="65"/>
      <c r="D261" s="24" t="s">
        <v>16</v>
      </c>
      <c r="E261" s="27">
        <v>632510.5</v>
      </c>
      <c r="F261" s="27"/>
      <c r="G261" s="27"/>
      <c r="H261" s="28"/>
      <c r="I261" s="28"/>
      <c r="J261" s="26"/>
      <c r="K261" s="26"/>
    </row>
    <row r="262" spans="1:11" ht="20.25" x14ac:dyDescent="0.3">
      <c r="A262" s="65"/>
      <c r="B262" s="67"/>
      <c r="C262" s="65"/>
      <c r="D262" s="20" t="s">
        <v>20</v>
      </c>
      <c r="E262" s="27">
        <v>632510.5</v>
      </c>
      <c r="F262" s="27"/>
      <c r="G262" s="27"/>
      <c r="H262" s="28"/>
      <c r="I262" s="28"/>
      <c r="J262" s="26"/>
      <c r="K262" s="26"/>
    </row>
    <row r="263" spans="1:11" ht="20.25" x14ac:dyDescent="0.3">
      <c r="A263" s="65"/>
      <c r="B263" s="67"/>
      <c r="C263" s="65"/>
      <c r="D263" s="20" t="s">
        <v>19</v>
      </c>
      <c r="E263" s="27">
        <v>0</v>
      </c>
      <c r="F263" s="27"/>
      <c r="G263" s="27"/>
      <c r="H263" s="28"/>
      <c r="I263" s="28"/>
      <c r="J263" s="26"/>
      <c r="K263" s="26"/>
    </row>
    <row r="264" spans="1:11" ht="20.25" x14ac:dyDescent="0.3">
      <c r="A264" s="65"/>
      <c r="B264" s="67"/>
      <c r="C264" s="65"/>
      <c r="D264" s="24" t="s">
        <v>16</v>
      </c>
      <c r="E264" s="27">
        <v>0</v>
      </c>
      <c r="F264" s="27"/>
      <c r="G264" s="27"/>
      <c r="H264" s="28"/>
      <c r="I264" s="28"/>
      <c r="J264" s="26"/>
      <c r="K264" s="26"/>
    </row>
    <row r="265" spans="1:11" ht="20.25" x14ac:dyDescent="0.3">
      <c r="A265" s="65"/>
      <c r="B265" s="67"/>
      <c r="C265" s="65"/>
      <c r="D265" s="20" t="s">
        <v>18</v>
      </c>
      <c r="E265" s="27">
        <v>0</v>
      </c>
      <c r="F265" s="27"/>
      <c r="G265" s="27"/>
      <c r="H265" s="28"/>
      <c r="I265" s="28"/>
      <c r="J265" s="26"/>
      <c r="K265" s="26"/>
    </row>
    <row r="266" spans="1:11" ht="20.25" x14ac:dyDescent="0.3">
      <c r="A266" s="65"/>
      <c r="B266" s="67"/>
      <c r="C266" s="65"/>
      <c r="D266" s="20" t="s">
        <v>17</v>
      </c>
      <c r="E266" s="27">
        <v>0</v>
      </c>
      <c r="F266" s="27"/>
      <c r="G266" s="27"/>
      <c r="H266" s="28"/>
      <c r="I266" s="28"/>
      <c r="J266" s="26"/>
      <c r="K266" s="26"/>
    </row>
    <row r="267" spans="1:11" ht="20.25" x14ac:dyDescent="0.3">
      <c r="A267" s="65"/>
      <c r="B267" s="68"/>
      <c r="C267" s="65"/>
      <c r="D267" s="24" t="s">
        <v>16</v>
      </c>
      <c r="E267" s="27">
        <v>0</v>
      </c>
      <c r="F267" s="27"/>
      <c r="G267" s="27"/>
      <c r="H267" s="28"/>
      <c r="I267" s="28"/>
      <c r="J267" s="26"/>
      <c r="K267" s="26"/>
    </row>
    <row r="268" spans="1:11" ht="20.25" x14ac:dyDescent="0.3">
      <c r="A268" s="65" t="s">
        <v>84</v>
      </c>
      <c r="B268" s="66" t="s">
        <v>85</v>
      </c>
      <c r="C268" s="65" t="s">
        <v>52</v>
      </c>
      <c r="D268" s="20" t="s">
        <v>21</v>
      </c>
      <c r="E268" s="27">
        <v>124675.7</v>
      </c>
      <c r="F268" s="27"/>
      <c r="G268" s="27"/>
      <c r="H268" s="28"/>
      <c r="I268" s="28"/>
      <c r="J268" s="26"/>
      <c r="K268" s="26"/>
    </row>
    <row r="269" spans="1:11" ht="20.25" x14ac:dyDescent="0.3">
      <c r="A269" s="65"/>
      <c r="B269" s="67"/>
      <c r="C269" s="65"/>
      <c r="D269" s="24" t="s">
        <v>16</v>
      </c>
      <c r="E269" s="27">
        <v>124675.7</v>
      </c>
      <c r="F269" s="27"/>
      <c r="G269" s="27"/>
      <c r="H269" s="28"/>
      <c r="I269" s="28"/>
      <c r="J269" s="26"/>
      <c r="K269" s="26"/>
    </row>
    <row r="270" spans="1:11" ht="20.25" x14ac:dyDescent="0.3">
      <c r="A270" s="65"/>
      <c r="B270" s="67"/>
      <c r="C270" s="65"/>
      <c r="D270" s="20" t="s">
        <v>20</v>
      </c>
      <c r="E270" s="27">
        <v>82450.2</v>
      </c>
      <c r="F270" s="27"/>
      <c r="G270" s="27"/>
      <c r="H270" s="28"/>
      <c r="I270" s="28"/>
      <c r="J270" s="26"/>
      <c r="K270" s="26"/>
    </row>
    <row r="271" spans="1:11" ht="20.25" x14ac:dyDescent="0.3">
      <c r="A271" s="65"/>
      <c r="B271" s="67"/>
      <c r="C271" s="65"/>
      <c r="D271" s="20" t="s">
        <v>19</v>
      </c>
      <c r="E271" s="27">
        <v>42225.5</v>
      </c>
      <c r="F271" s="27"/>
      <c r="G271" s="27"/>
      <c r="H271" s="28"/>
      <c r="I271" s="28"/>
      <c r="J271" s="26"/>
      <c r="K271" s="26"/>
    </row>
    <row r="272" spans="1:11" ht="20.25" x14ac:dyDescent="0.3">
      <c r="A272" s="65"/>
      <c r="B272" s="67"/>
      <c r="C272" s="65"/>
      <c r="D272" s="24" t="s">
        <v>16</v>
      </c>
      <c r="E272" s="27">
        <v>42225.5</v>
      </c>
      <c r="F272" s="27"/>
      <c r="G272" s="27"/>
      <c r="H272" s="28"/>
      <c r="I272" s="28"/>
      <c r="J272" s="26"/>
      <c r="K272" s="26"/>
    </row>
    <row r="273" spans="1:11" ht="20.25" x14ac:dyDescent="0.3">
      <c r="A273" s="65"/>
      <c r="B273" s="67"/>
      <c r="C273" s="65"/>
      <c r="D273" s="20" t="s">
        <v>18</v>
      </c>
      <c r="E273" s="27">
        <v>0</v>
      </c>
      <c r="F273" s="27"/>
      <c r="G273" s="27"/>
      <c r="H273" s="28"/>
      <c r="I273" s="28"/>
      <c r="J273" s="26"/>
      <c r="K273" s="26"/>
    </row>
    <row r="274" spans="1:11" ht="20.25" x14ac:dyDescent="0.3">
      <c r="A274" s="65"/>
      <c r="B274" s="67"/>
      <c r="C274" s="65"/>
      <c r="D274" s="20" t="s">
        <v>17</v>
      </c>
      <c r="E274" s="27">
        <v>0</v>
      </c>
      <c r="F274" s="27"/>
      <c r="G274" s="27"/>
      <c r="H274" s="28"/>
      <c r="I274" s="28"/>
      <c r="J274" s="26"/>
      <c r="K274" s="26"/>
    </row>
    <row r="275" spans="1:11" ht="20.25" x14ac:dyDescent="0.3">
      <c r="A275" s="65"/>
      <c r="B275" s="68"/>
      <c r="C275" s="65"/>
      <c r="D275" s="24" t="s">
        <v>16</v>
      </c>
      <c r="E275" s="27">
        <v>0</v>
      </c>
      <c r="F275" s="27"/>
      <c r="G275" s="27"/>
      <c r="H275" s="28"/>
      <c r="I275" s="28"/>
      <c r="J275" s="26"/>
      <c r="K275" s="26"/>
    </row>
    <row r="276" spans="1:11" ht="20.25" x14ac:dyDescent="0.3">
      <c r="A276" s="65" t="s">
        <v>86</v>
      </c>
      <c r="B276" s="66" t="s">
        <v>87</v>
      </c>
      <c r="C276" s="69" t="s">
        <v>34</v>
      </c>
      <c r="D276" s="20" t="s">
        <v>21</v>
      </c>
      <c r="E276" s="27">
        <v>125071.50000000001</v>
      </c>
      <c r="F276" s="27"/>
      <c r="G276" s="27"/>
      <c r="H276" s="28"/>
      <c r="I276" s="28"/>
      <c r="J276" s="26"/>
      <c r="K276" s="26"/>
    </row>
    <row r="277" spans="1:11" ht="20.25" x14ac:dyDescent="0.3">
      <c r="A277" s="65"/>
      <c r="B277" s="67"/>
      <c r="C277" s="70"/>
      <c r="D277" s="24" t="s">
        <v>16</v>
      </c>
      <c r="E277" s="27">
        <v>121810.20000000001</v>
      </c>
      <c r="F277" s="27"/>
      <c r="G277" s="27"/>
      <c r="H277" s="28"/>
      <c r="I277" s="28"/>
      <c r="J277" s="26"/>
      <c r="K277" s="26"/>
    </row>
    <row r="278" spans="1:11" ht="20.25" x14ac:dyDescent="0.3">
      <c r="A278" s="65"/>
      <c r="B278" s="67"/>
      <c r="C278" s="70"/>
      <c r="D278" s="20" t="s">
        <v>20</v>
      </c>
      <c r="E278" s="27">
        <v>121810.20000000001</v>
      </c>
      <c r="F278" s="27"/>
      <c r="G278" s="27"/>
      <c r="H278" s="28"/>
      <c r="I278" s="28"/>
      <c r="J278" s="26"/>
      <c r="K278" s="26"/>
    </row>
    <row r="279" spans="1:11" ht="20.25" x14ac:dyDescent="0.3">
      <c r="A279" s="65"/>
      <c r="B279" s="67"/>
      <c r="C279" s="70"/>
      <c r="D279" s="20" t="s">
        <v>19</v>
      </c>
      <c r="E279" s="27">
        <v>0</v>
      </c>
      <c r="F279" s="27"/>
      <c r="G279" s="27"/>
      <c r="H279" s="28"/>
      <c r="I279" s="28"/>
      <c r="J279" s="26"/>
      <c r="K279" s="26"/>
    </row>
    <row r="280" spans="1:11" ht="20.25" x14ac:dyDescent="0.3">
      <c r="A280" s="65"/>
      <c r="B280" s="67"/>
      <c r="C280" s="70"/>
      <c r="D280" s="24" t="s">
        <v>16</v>
      </c>
      <c r="E280" s="27">
        <v>0</v>
      </c>
      <c r="F280" s="27"/>
      <c r="G280" s="27"/>
      <c r="H280" s="28"/>
      <c r="I280" s="28"/>
      <c r="J280" s="26"/>
      <c r="K280" s="26"/>
    </row>
    <row r="281" spans="1:11" ht="20.25" x14ac:dyDescent="0.3">
      <c r="A281" s="65"/>
      <c r="B281" s="67"/>
      <c r="C281" s="70"/>
      <c r="D281" s="20" t="s">
        <v>18</v>
      </c>
      <c r="E281" s="27">
        <v>3261.3</v>
      </c>
      <c r="F281" s="27"/>
      <c r="G281" s="27"/>
      <c r="H281" s="28"/>
      <c r="I281" s="28"/>
      <c r="J281" s="26"/>
      <c r="K281" s="26"/>
    </row>
    <row r="282" spans="1:11" ht="20.25" x14ac:dyDescent="0.3">
      <c r="A282" s="65"/>
      <c r="B282" s="67"/>
      <c r="C282" s="70"/>
      <c r="D282" s="20" t="s">
        <v>17</v>
      </c>
      <c r="E282" s="27">
        <v>0</v>
      </c>
      <c r="F282" s="27"/>
      <c r="G282" s="27"/>
      <c r="H282" s="28"/>
      <c r="I282" s="28"/>
      <c r="J282" s="26"/>
      <c r="K282" s="26"/>
    </row>
    <row r="283" spans="1:11" ht="21.75" customHeight="1" x14ac:dyDescent="0.3">
      <c r="A283" s="65"/>
      <c r="B283" s="67"/>
      <c r="C283" s="71"/>
      <c r="D283" s="24" t="s">
        <v>16</v>
      </c>
      <c r="E283" s="27">
        <v>0</v>
      </c>
      <c r="F283" s="27"/>
      <c r="G283" s="27"/>
      <c r="H283" s="28"/>
      <c r="I283" s="28"/>
      <c r="J283" s="26"/>
      <c r="K283" s="26"/>
    </row>
    <row r="284" spans="1:11" ht="20.25" x14ac:dyDescent="0.3">
      <c r="A284" s="65"/>
      <c r="B284" s="67"/>
      <c r="C284" s="65" t="s">
        <v>52</v>
      </c>
      <c r="D284" s="20" t="s">
        <v>21</v>
      </c>
      <c r="E284" s="27">
        <v>104322.8</v>
      </c>
      <c r="F284" s="27"/>
      <c r="G284" s="27"/>
      <c r="H284" s="28"/>
      <c r="I284" s="28"/>
      <c r="J284" s="26"/>
      <c r="K284" s="26"/>
    </row>
    <row r="285" spans="1:11" ht="20.25" x14ac:dyDescent="0.3">
      <c r="A285" s="65"/>
      <c r="B285" s="67"/>
      <c r="C285" s="65"/>
      <c r="D285" s="24" t="s">
        <v>16</v>
      </c>
      <c r="E285" s="27">
        <v>104322.8</v>
      </c>
      <c r="F285" s="27"/>
      <c r="G285" s="27"/>
      <c r="H285" s="28"/>
      <c r="I285" s="28"/>
      <c r="J285" s="26"/>
      <c r="K285" s="26"/>
    </row>
    <row r="286" spans="1:11" ht="20.25" x14ac:dyDescent="0.3">
      <c r="A286" s="65"/>
      <c r="B286" s="67"/>
      <c r="C286" s="65"/>
      <c r="D286" s="20" t="s">
        <v>20</v>
      </c>
      <c r="E286" s="27">
        <v>104322.8</v>
      </c>
      <c r="F286" s="27"/>
      <c r="G286" s="27"/>
      <c r="H286" s="28"/>
      <c r="I286" s="28"/>
      <c r="J286" s="26"/>
      <c r="K286" s="26"/>
    </row>
    <row r="287" spans="1:11" ht="20.25" x14ac:dyDescent="0.3">
      <c r="A287" s="65"/>
      <c r="B287" s="67"/>
      <c r="C287" s="65"/>
      <c r="D287" s="20" t="s">
        <v>19</v>
      </c>
      <c r="E287" s="27">
        <v>0</v>
      </c>
      <c r="F287" s="27"/>
      <c r="G287" s="27"/>
      <c r="H287" s="28"/>
      <c r="I287" s="28"/>
      <c r="J287" s="26"/>
      <c r="K287" s="26"/>
    </row>
    <row r="288" spans="1:11" ht="20.25" x14ac:dyDescent="0.3">
      <c r="A288" s="65"/>
      <c r="B288" s="67"/>
      <c r="C288" s="65"/>
      <c r="D288" s="24" t="s">
        <v>16</v>
      </c>
      <c r="E288" s="27">
        <v>0</v>
      </c>
      <c r="F288" s="27"/>
      <c r="G288" s="27"/>
      <c r="H288" s="28"/>
      <c r="I288" s="28"/>
      <c r="J288" s="26"/>
      <c r="K288" s="26"/>
    </row>
    <row r="289" spans="1:11" ht="20.25" x14ac:dyDescent="0.3">
      <c r="A289" s="65"/>
      <c r="B289" s="67"/>
      <c r="C289" s="65"/>
      <c r="D289" s="20" t="s">
        <v>18</v>
      </c>
      <c r="E289" s="27">
        <v>0</v>
      </c>
      <c r="F289" s="27"/>
      <c r="G289" s="27"/>
      <c r="H289" s="28"/>
      <c r="I289" s="28"/>
      <c r="J289" s="26"/>
      <c r="K289" s="26"/>
    </row>
    <row r="290" spans="1:11" ht="20.25" x14ac:dyDescent="0.3">
      <c r="A290" s="65"/>
      <c r="B290" s="67"/>
      <c r="C290" s="65"/>
      <c r="D290" s="20" t="s">
        <v>17</v>
      </c>
      <c r="E290" s="27">
        <v>0</v>
      </c>
      <c r="F290" s="27"/>
      <c r="G290" s="27"/>
      <c r="H290" s="28"/>
      <c r="I290" s="28"/>
      <c r="J290" s="26"/>
      <c r="K290" s="26"/>
    </row>
    <row r="291" spans="1:11" ht="20.25" x14ac:dyDescent="0.3">
      <c r="A291" s="65"/>
      <c r="B291" s="67"/>
      <c r="C291" s="65"/>
      <c r="D291" s="24" t="s">
        <v>16</v>
      </c>
      <c r="E291" s="27">
        <v>0</v>
      </c>
      <c r="F291" s="27"/>
      <c r="G291" s="27"/>
      <c r="H291" s="28"/>
      <c r="I291" s="28"/>
      <c r="J291" s="26"/>
      <c r="K291" s="26"/>
    </row>
    <row r="292" spans="1:11" ht="20.25" x14ac:dyDescent="0.3">
      <c r="A292" s="65"/>
      <c r="B292" s="67"/>
      <c r="C292" s="70" t="s">
        <v>88</v>
      </c>
      <c r="D292" s="20" t="s">
        <v>21</v>
      </c>
      <c r="E292" s="27">
        <v>20748.7</v>
      </c>
      <c r="F292" s="27"/>
      <c r="G292" s="27"/>
      <c r="H292" s="28"/>
      <c r="I292" s="28"/>
      <c r="J292" s="26"/>
      <c r="K292" s="26"/>
    </row>
    <row r="293" spans="1:11" ht="20.25" x14ac:dyDescent="0.3">
      <c r="A293" s="65"/>
      <c r="B293" s="67"/>
      <c r="C293" s="70"/>
      <c r="D293" s="24" t="s">
        <v>16</v>
      </c>
      <c r="E293" s="27">
        <v>17487.400000000001</v>
      </c>
      <c r="F293" s="27"/>
      <c r="G293" s="27"/>
      <c r="H293" s="28"/>
      <c r="I293" s="28"/>
      <c r="J293" s="26"/>
      <c r="K293" s="26"/>
    </row>
    <row r="294" spans="1:11" ht="20.25" x14ac:dyDescent="0.3">
      <c r="A294" s="65"/>
      <c r="B294" s="67"/>
      <c r="C294" s="70"/>
      <c r="D294" s="20" t="s">
        <v>20</v>
      </c>
      <c r="E294" s="27">
        <v>17487.400000000001</v>
      </c>
      <c r="F294" s="27"/>
      <c r="G294" s="27"/>
      <c r="H294" s="28"/>
      <c r="I294" s="28"/>
      <c r="J294" s="26"/>
      <c r="K294" s="26"/>
    </row>
    <row r="295" spans="1:11" ht="20.25" x14ac:dyDescent="0.3">
      <c r="A295" s="65"/>
      <c r="B295" s="67"/>
      <c r="C295" s="70"/>
      <c r="D295" s="20" t="s">
        <v>19</v>
      </c>
      <c r="E295" s="27">
        <v>0</v>
      </c>
      <c r="F295" s="27"/>
      <c r="G295" s="27"/>
      <c r="H295" s="28"/>
      <c r="I295" s="28"/>
      <c r="J295" s="26"/>
      <c r="K295" s="26"/>
    </row>
    <row r="296" spans="1:11" ht="20.25" x14ac:dyDescent="0.3">
      <c r="A296" s="65"/>
      <c r="B296" s="67"/>
      <c r="C296" s="70"/>
      <c r="D296" s="24" t="s">
        <v>16</v>
      </c>
      <c r="E296" s="27">
        <v>0</v>
      </c>
      <c r="F296" s="27"/>
      <c r="G296" s="27"/>
      <c r="H296" s="28"/>
      <c r="I296" s="28"/>
      <c r="J296" s="26"/>
      <c r="K296" s="26"/>
    </row>
    <row r="297" spans="1:11" ht="20.25" x14ac:dyDescent="0.3">
      <c r="A297" s="65"/>
      <c r="B297" s="67"/>
      <c r="C297" s="70"/>
      <c r="D297" s="20" t="s">
        <v>18</v>
      </c>
      <c r="E297" s="27">
        <v>3261.3</v>
      </c>
      <c r="F297" s="27"/>
      <c r="G297" s="27"/>
      <c r="H297" s="28"/>
      <c r="I297" s="28"/>
      <c r="J297" s="26"/>
      <c r="K297" s="26"/>
    </row>
    <row r="298" spans="1:11" ht="20.25" x14ac:dyDescent="0.3">
      <c r="A298" s="65"/>
      <c r="B298" s="67"/>
      <c r="C298" s="70"/>
      <c r="D298" s="20" t="s">
        <v>17</v>
      </c>
      <c r="E298" s="27">
        <v>0</v>
      </c>
      <c r="F298" s="27"/>
      <c r="G298" s="27"/>
      <c r="H298" s="28"/>
      <c r="I298" s="28"/>
      <c r="J298" s="26"/>
      <c r="K298" s="26"/>
    </row>
    <row r="299" spans="1:11" ht="20.25" x14ac:dyDescent="0.3">
      <c r="A299" s="65"/>
      <c r="B299" s="68"/>
      <c r="C299" s="71"/>
      <c r="D299" s="24" t="s">
        <v>16</v>
      </c>
      <c r="E299" s="27">
        <v>0</v>
      </c>
      <c r="F299" s="27"/>
      <c r="G299" s="27"/>
      <c r="H299" s="28"/>
      <c r="I299" s="28"/>
      <c r="J299" s="26"/>
      <c r="K299" s="26"/>
    </row>
    <row r="300" spans="1:11" ht="20.25" x14ac:dyDescent="0.3">
      <c r="A300" s="65" t="s">
        <v>89</v>
      </c>
      <c r="B300" s="66" t="s">
        <v>90</v>
      </c>
      <c r="C300" s="65" t="s">
        <v>52</v>
      </c>
      <c r="D300" s="20" t="s">
        <v>21</v>
      </c>
      <c r="E300" s="27">
        <v>171150.59999999998</v>
      </c>
      <c r="F300" s="27"/>
      <c r="G300" s="27"/>
      <c r="H300" s="26"/>
      <c r="I300" s="26"/>
      <c r="J300" s="26"/>
      <c r="K300" s="26"/>
    </row>
    <row r="301" spans="1:11" ht="20.25" x14ac:dyDescent="0.3">
      <c r="A301" s="65"/>
      <c r="B301" s="67"/>
      <c r="C301" s="65"/>
      <c r="D301" s="24" t="s">
        <v>16</v>
      </c>
      <c r="E301" s="27">
        <v>171150.59999999998</v>
      </c>
      <c r="F301" s="27"/>
      <c r="G301" s="27"/>
      <c r="H301" s="26"/>
      <c r="I301" s="26"/>
      <c r="J301" s="26"/>
      <c r="K301" s="26"/>
    </row>
    <row r="302" spans="1:11" ht="20.25" x14ac:dyDescent="0.3">
      <c r="A302" s="65"/>
      <c r="B302" s="67"/>
      <c r="C302" s="65"/>
      <c r="D302" s="20" t="s">
        <v>20</v>
      </c>
      <c r="E302" s="27">
        <v>80303.399999999994</v>
      </c>
      <c r="F302" s="27"/>
      <c r="G302" s="27"/>
      <c r="H302" s="26"/>
      <c r="I302" s="26"/>
      <c r="J302" s="26"/>
      <c r="K302" s="26"/>
    </row>
    <row r="303" spans="1:11" ht="20.25" x14ac:dyDescent="0.3">
      <c r="A303" s="65"/>
      <c r="B303" s="67"/>
      <c r="C303" s="65"/>
      <c r="D303" s="20" t="s">
        <v>19</v>
      </c>
      <c r="E303" s="27">
        <v>90847.2</v>
      </c>
      <c r="F303" s="27"/>
      <c r="G303" s="27"/>
      <c r="H303" s="26"/>
      <c r="I303" s="26"/>
      <c r="J303" s="26"/>
      <c r="K303" s="26"/>
    </row>
    <row r="304" spans="1:11" ht="20.25" x14ac:dyDescent="0.3">
      <c r="A304" s="65"/>
      <c r="B304" s="67"/>
      <c r="C304" s="65"/>
      <c r="D304" s="24" t="s">
        <v>16</v>
      </c>
      <c r="E304" s="27">
        <v>90847.2</v>
      </c>
      <c r="F304" s="27"/>
      <c r="G304" s="27"/>
      <c r="H304" s="26"/>
      <c r="I304" s="26"/>
      <c r="J304" s="26"/>
      <c r="K304" s="26"/>
    </row>
    <row r="305" spans="1:11" ht="20.25" x14ac:dyDescent="0.3">
      <c r="A305" s="65"/>
      <c r="B305" s="67"/>
      <c r="C305" s="65"/>
      <c r="D305" s="20" t="s">
        <v>18</v>
      </c>
      <c r="E305" s="27">
        <v>0</v>
      </c>
      <c r="F305" s="27"/>
      <c r="G305" s="27"/>
      <c r="H305" s="26"/>
      <c r="I305" s="26"/>
      <c r="J305" s="26"/>
      <c r="K305" s="26"/>
    </row>
    <row r="306" spans="1:11" ht="20.25" x14ac:dyDescent="0.3">
      <c r="A306" s="65"/>
      <c r="B306" s="67"/>
      <c r="C306" s="65"/>
      <c r="D306" s="20" t="s">
        <v>17</v>
      </c>
      <c r="E306" s="27">
        <v>0</v>
      </c>
      <c r="F306" s="27"/>
      <c r="G306" s="27"/>
      <c r="H306" s="26"/>
      <c r="I306" s="26"/>
      <c r="J306" s="26"/>
      <c r="K306" s="26"/>
    </row>
    <row r="307" spans="1:11" ht="20.25" x14ac:dyDescent="0.3">
      <c r="A307" s="65"/>
      <c r="B307" s="68"/>
      <c r="C307" s="65"/>
      <c r="D307" s="24" t="s">
        <v>16</v>
      </c>
      <c r="E307" s="27">
        <v>0</v>
      </c>
      <c r="F307" s="27"/>
      <c r="G307" s="27"/>
      <c r="H307" s="26"/>
      <c r="I307" s="26"/>
      <c r="J307" s="26"/>
      <c r="K307" s="26"/>
    </row>
    <row r="308" spans="1:11" ht="20.25" x14ac:dyDescent="0.3">
      <c r="A308" s="65" t="s">
        <v>91</v>
      </c>
      <c r="B308" s="66" t="s">
        <v>92</v>
      </c>
      <c r="C308" s="65" t="s">
        <v>52</v>
      </c>
      <c r="D308" s="20" t="s">
        <v>21</v>
      </c>
      <c r="E308" s="27">
        <v>536430.30000000005</v>
      </c>
      <c r="F308" s="27"/>
      <c r="G308" s="27"/>
      <c r="H308" s="26"/>
      <c r="I308" s="26"/>
      <c r="J308" s="26"/>
      <c r="K308" s="26"/>
    </row>
    <row r="309" spans="1:11" ht="20.25" x14ac:dyDescent="0.3">
      <c r="A309" s="65"/>
      <c r="B309" s="67"/>
      <c r="C309" s="65"/>
      <c r="D309" s="24" t="s">
        <v>16</v>
      </c>
      <c r="E309" s="27">
        <v>536430.30000000005</v>
      </c>
      <c r="F309" s="27"/>
      <c r="G309" s="27"/>
      <c r="H309" s="26"/>
      <c r="I309" s="26"/>
      <c r="J309" s="26"/>
      <c r="K309" s="26"/>
    </row>
    <row r="310" spans="1:11" ht="20.25" x14ac:dyDescent="0.3">
      <c r="A310" s="65"/>
      <c r="B310" s="67"/>
      <c r="C310" s="65"/>
      <c r="D310" s="20" t="s">
        <v>20</v>
      </c>
      <c r="E310" s="27">
        <v>476843.10000000003</v>
      </c>
      <c r="F310" s="27"/>
      <c r="G310" s="27"/>
      <c r="H310" s="26"/>
      <c r="I310" s="26"/>
      <c r="J310" s="26"/>
      <c r="K310" s="26"/>
    </row>
    <row r="311" spans="1:11" ht="20.25" x14ac:dyDescent="0.3">
      <c r="A311" s="65"/>
      <c r="B311" s="67"/>
      <c r="C311" s="65"/>
      <c r="D311" s="20" t="s">
        <v>19</v>
      </c>
      <c r="E311" s="27">
        <v>59587.199999999997</v>
      </c>
      <c r="F311" s="27"/>
      <c r="G311" s="27"/>
      <c r="H311" s="26"/>
      <c r="I311" s="26"/>
      <c r="J311" s="26"/>
      <c r="K311" s="26"/>
    </row>
    <row r="312" spans="1:11" ht="20.25" x14ac:dyDescent="0.3">
      <c r="A312" s="65"/>
      <c r="B312" s="67"/>
      <c r="C312" s="65"/>
      <c r="D312" s="24" t="s">
        <v>16</v>
      </c>
      <c r="E312" s="27">
        <v>59587.199999999997</v>
      </c>
      <c r="F312" s="27"/>
      <c r="G312" s="27"/>
      <c r="H312" s="26"/>
      <c r="I312" s="26"/>
      <c r="J312" s="26"/>
      <c r="K312" s="26"/>
    </row>
    <row r="313" spans="1:11" ht="20.25" x14ac:dyDescent="0.3">
      <c r="A313" s="65"/>
      <c r="B313" s="67"/>
      <c r="C313" s="65"/>
      <c r="D313" s="20" t="s">
        <v>18</v>
      </c>
      <c r="E313" s="27">
        <v>0</v>
      </c>
      <c r="F313" s="27"/>
      <c r="G313" s="27"/>
      <c r="H313" s="26"/>
      <c r="I313" s="26"/>
      <c r="J313" s="26"/>
      <c r="K313" s="26"/>
    </row>
    <row r="314" spans="1:11" ht="20.25" x14ac:dyDescent="0.3">
      <c r="A314" s="65"/>
      <c r="B314" s="67"/>
      <c r="C314" s="65"/>
      <c r="D314" s="20" t="s">
        <v>17</v>
      </c>
      <c r="E314" s="27">
        <v>0</v>
      </c>
      <c r="F314" s="27"/>
      <c r="G314" s="27"/>
      <c r="H314" s="26"/>
      <c r="I314" s="26"/>
      <c r="J314" s="26"/>
      <c r="K314" s="26"/>
    </row>
    <row r="315" spans="1:11" ht="20.25" x14ac:dyDescent="0.3">
      <c r="A315" s="65"/>
      <c r="B315" s="68"/>
      <c r="C315" s="65"/>
      <c r="D315" s="24" t="s">
        <v>16</v>
      </c>
      <c r="E315" s="27">
        <v>0</v>
      </c>
      <c r="F315" s="27"/>
      <c r="G315" s="27"/>
      <c r="H315" s="26"/>
      <c r="I315" s="26"/>
      <c r="J315" s="26"/>
      <c r="K315" s="26"/>
    </row>
    <row r="316" spans="1:11" ht="20.25" x14ac:dyDescent="0.3">
      <c r="A316" s="65" t="s">
        <v>93</v>
      </c>
      <c r="B316" s="66" t="s">
        <v>94</v>
      </c>
      <c r="C316" s="65" t="s">
        <v>52</v>
      </c>
      <c r="D316" s="20" t="s">
        <v>21</v>
      </c>
      <c r="E316" s="27">
        <v>3207001.0999999996</v>
      </c>
      <c r="F316" s="27"/>
      <c r="G316" s="27"/>
      <c r="H316" s="26"/>
      <c r="I316" s="26"/>
      <c r="J316" s="26"/>
      <c r="K316" s="26"/>
    </row>
    <row r="317" spans="1:11" ht="20.25" x14ac:dyDescent="0.3">
      <c r="A317" s="65"/>
      <c r="B317" s="67"/>
      <c r="C317" s="65"/>
      <c r="D317" s="24" t="s">
        <v>16</v>
      </c>
      <c r="E317" s="27">
        <f>E316</f>
        <v>3207001.0999999996</v>
      </c>
      <c r="F317" s="27"/>
      <c r="G317" s="27"/>
      <c r="H317" s="26"/>
      <c r="I317" s="26"/>
      <c r="J317" s="26"/>
      <c r="K317" s="26"/>
    </row>
    <row r="318" spans="1:11" ht="20.25" x14ac:dyDescent="0.3">
      <c r="A318" s="65"/>
      <c r="B318" s="67"/>
      <c r="C318" s="65"/>
      <c r="D318" s="20" t="s">
        <v>20</v>
      </c>
      <c r="E318" s="27">
        <v>1897867.9</v>
      </c>
      <c r="F318" s="27"/>
      <c r="G318" s="27"/>
      <c r="H318" s="26"/>
      <c r="I318" s="26"/>
      <c r="J318" s="26"/>
      <c r="K318" s="26"/>
    </row>
    <row r="319" spans="1:11" ht="20.25" x14ac:dyDescent="0.3">
      <c r="A319" s="65"/>
      <c r="B319" s="67"/>
      <c r="C319" s="65"/>
      <c r="D319" s="20" t="s">
        <v>19</v>
      </c>
      <c r="E319" s="27">
        <v>1309133.2</v>
      </c>
      <c r="F319" s="27"/>
      <c r="G319" s="27"/>
      <c r="H319" s="29"/>
      <c r="I319" s="29"/>
      <c r="J319" s="26"/>
      <c r="K319" s="26"/>
    </row>
    <row r="320" spans="1:11" ht="20.25" x14ac:dyDescent="0.3">
      <c r="A320" s="65"/>
      <c r="B320" s="67"/>
      <c r="C320" s="65"/>
      <c r="D320" s="24" t="s">
        <v>16</v>
      </c>
      <c r="E320" s="27">
        <v>1309133.2</v>
      </c>
      <c r="F320" s="27"/>
      <c r="G320" s="27"/>
      <c r="H320" s="26"/>
      <c r="I320" s="26"/>
      <c r="J320" s="26"/>
      <c r="K320" s="26"/>
    </row>
    <row r="321" spans="1:18" ht="20.25" x14ac:dyDescent="0.3">
      <c r="A321" s="65"/>
      <c r="B321" s="67"/>
      <c r="C321" s="65"/>
      <c r="D321" s="20" t="s">
        <v>18</v>
      </c>
      <c r="E321" s="27">
        <v>0</v>
      </c>
      <c r="F321" s="27"/>
      <c r="G321" s="27"/>
      <c r="H321" s="26"/>
      <c r="I321" s="26"/>
      <c r="J321" s="26"/>
      <c r="K321" s="26"/>
    </row>
    <row r="322" spans="1:18" ht="20.25" x14ac:dyDescent="0.3">
      <c r="A322" s="65"/>
      <c r="B322" s="67"/>
      <c r="C322" s="65"/>
      <c r="D322" s="20" t="s">
        <v>17</v>
      </c>
      <c r="E322" s="27">
        <v>0</v>
      </c>
      <c r="F322" s="27"/>
      <c r="G322" s="27"/>
      <c r="H322" s="26"/>
      <c r="I322" s="26"/>
      <c r="J322" s="26"/>
      <c r="K322" s="26"/>
    </row>
    <row r="323" spans="1:18" s="10" customFormat="1" ht="20.25" x14ac:dyDescent="0.3">
      <c r="A323" s="65"/>
      <c r="B323" s="68"/>
      <c r="C323" s="65"/>
      <c r="D323" s="32" t="s">
        <v>16</v>
      </c>
      <c r="E323" s="27">
        <v>0</v>
      </c>
      <c r="F323" s="27"/>
      <c r="G323" s="27"/>
      <c r="H323" s="29"/>
      <c r="I323" s="29"/>
      <c r="J323" s="29"/>
      <c r="K323" s="29"/>
      <c r="P323" s="8"/>
      <c r="Q323" s="8"/>
      <c r="R323" s="8"/>
    </row>
    <row r="324" spans="1:18" ht="20.25" x14ac:dyDescent="0.3">
      <c r="A324" s="69" t="s">
        <v>95</v>
      </c>
      <c r="B324" s="72" t="s">
        <v>96</v>
      </c>
      <c r="C324" s="69" t="s">
        <v>34</v>
      </c>
      <c r="D324" s="20" t="s">
        <v>21</v>
      </c>
      <c r="E324" s="27">
        <f>E326+E327+E329+E330</f>
        <v>63222080.200000003</v>
      </c>
      <c r="F324" s="27"/>
      <c r="G324" s="27"/>
      <c r="H324" s="26"/>
      <c r="I324" s="26"/>
      <c r="J324" s="26"/>
      <c r="K324" s="26"/>
    </row>
    <row r="325" spans="1:18" ht="20.25" x14ac:dyDescent="0.3">
      <c r="A325" s="70"/>
      <c r="B325" s="73"/>
      <c r="C325" s="70"/>
      <c r="D325" s="24" t="s">
        <v>16</v>
      </c>
      <c r="E325" s="27">
        <f>E333+E341</f>
        <v>20787494.699999999</v>
      </c>
      <c r="F325" s="27"/>
      <c r="G325" s="27"/>
      <c r="H325" s="26"/>
      <c r="I325" s="26"/>
      <c r="J325" s="26"/>
      <c r="K325" s="26"/>
    </row>
    <row r="326" spans="1:18" ht="20.25" x14ac:dyDescent="0.3">
      <c r="A326" s="70"/>
      <c r="B326" s="73"/>
      <c r="C326" s="70"/>
      <c r="D326" s="20" t="s">
        <v>20</v>
      </c>
      <c r="E326" s="27">
        <f>E334+E342</f>
        <v>20787494.699999999</v>
      </c>
      <c r="F326" s="27"/>
      <c r="G326" s="27"/>
      <c r="H326" s="26"/>
      <c r="I326" s="26"/>
      <c r="J326" s="26"/>
      <c r="K326" s="26"/>
    </row>
    <row r="327" spans="1:18" ht="20.25" x14ac:dyDescent="0.3">
      <c r="A327" s="70"/>
      <c r="B327" s="73"/>
      <c r="C327" s="70"/>
      <c r="D327" s="20" t="s">
        <v>19</v>
      </c>
      <c r="E327" s="27">
        <v>0</v>
      </c>
      <c r="F327" s="27"/>
      <c r="G327" s="27"/>
      <c r="H327" s="26"/>
      <c r="I327" s="26"/>
      <c r="J327" s="26"/>
      <c r="K327" s="26"/>
    </row>
    <row r="328" spans="1:18" ht="20.25" x14ac:dyDescent="0.3">
      <c r="A328" s="70"/>
      <c r="B328" s="73"/>
      <c r="C328" s="70"/>
      <c r="D328" s="24" t="s">
        <v>16</v>
      </c>
      <c r="E328" s="27">
        <v>0</v>
      </c>
      <c r="F328" s="27"/>
      <c r="G328" s="27"/>
      <c r="H328" s="26"/>
      <c r="I328" s="26"/>
      <c r="J328" s="26"/>
      <c r="K328" s="26"/>
    </row>
    <row r="329" spans="1:18" ht="20.25" x14ac:dyDescent="0.3">
      <c r="A329" s="70"/>
      <c r="B329" s="73"/>
      <c r="C329" s="70"/>
      <c r="D329" s="20" t="s">
        <v>18</v>
      </c>
      <c r="E329" s="27">
        <v>0</v>
      </c>
      <c r="F329" s="27"/>
      <c r="G329" s="27"/>
      <c r="H329" s="26"/>
      <c r="I329" s="26"/>
      <c r="J329" s="26"/>
      <c r="K329" s="26"/>
    </row>
    <row r="330" spans="1:18" ht="20.25" x14ac:dyDescent="0.3">
      <c r="A330" s="70"/>
      <c r="B330" s="73"/>
      <c r="C330" s="70"/>
      <c r="D330" s="20" t="s">
        <v>17</v>
      </c>
      <c r="E330" s="27">
        <f>E338+E346</f>
        <v>42434585.5</v>
      </c>
      <c r="F330" s="27"/>
      <c r="G330" s="27"/>
      <c r="H330" s="26"/>
      <c r="I330" s="26"/>
      <c r="J330" s="26"/>
      <c r="K330" s="26"/>
    </row>
    <row r="331" spans="1:18" ht="20.25" x14ac:dyDescent="0.3">
      <c r="A331" s="70"/>
      <c r="B331" s="73"/>
      <c r="C331" s="71"/>
      <c r="D331" s="24" t="s">
        <v>16</v>
      </c>
      <c r="E331" s="27">
        <v>0</v>
      </c>
      <c r="F331" s="27"/>
      <c r="G331" s="27"/>
      <c r="H331" s="26"/>
      <c r="I331" s="26"/>
      <c r="J331" s="26"/>
      <c r="K331" s="26"/>
    </row>
    <row r="332" spans="1:18" ht="20.25" x14ac:dyDescent="0.3">
      <c r="A332" s="70"/>
      <c r="B332" s="73"/>
      <c r="C332" s="69" t="s">
        <v>52</v>
      </c>
      <c r="D332" s="20" t="s">
        <v>21</v>
      </c>
      <c r="E332" s="27">
        <v>20787494.699999999</v>
      </c>
      <c r="F332" s="27"/>
      <c r="G332" s="27"/>
      <c r="H332" s="26"/>
      <c r="I332" s="26"/>
      <c r="J332" s="26"/>
      <c r="K332" s="26"/>
    </row>
    <row r="333" spans="1:18" ht="20.25" x14ac:dyDescent="0.3">
      <c r="A333" s="70"/>
      <c r="B333" s="73"/>
      <c r="C333" s="70"/>
      <c r="D333" s="24" t="s">
        <v>16</v>
      </c>
      <c r="E333" s="27">
        <v>20787494.699999999</v>
      </c>
      <c r="F333" s="27"/>
      <c r="G333" s="27"/>
      <c r="H333" s="26"/>
      <c r="I333" s="26"/>
      <c r="J333" s="26"/>
      <c r="K333" s="26"/>
    </row>
    <row r="334" spans="1:18" ht="20.25" x14ac:dyDescent="0.3">
      <c r="A334" s="70"/>
      <c r="B334" s="73"/>
      <c r="C334" s="70"/>
      <c r="D334" s="20" t="s">
        <v>20</v>
      </c>
      <c r="E334" s="27">
        <v>20787494.699999999</v>
      </c>
      <c r="F334" s="27"/>
      <c r="G334" s="27"/>
      <c r="H334" s="26"/>
      <c r="I334" s="26"/>
      <c r="J334" s="26"/>
      <c r="K334" s="26"/>
    </row>
    <row r="335" spans="1:18" ht="20.25" x14ac:dyDescent="0.3">
      <c r="A335" s="70"/>
      <c r="B335" s="73"/>
      <c r="C335" s="70"/>
      <c r="D335" s="20" t="s">
        <v>19</v>
      </c>
      <c r="E335" s="27">
        <v>0</v>
      </c>
      <c r="F335" s="27"/>
      <c r="G335" s="27"/>
      <c r="H335" s="26"/>
      <c r="I335" s="26"/>
      <c r="J335" s="26"/>
      <c r="K335" s="26"/>
    </row>
    <row r="336" spans="1:18" ht="20.25" x14ac:dyDescent="0.3">
      <c r="A336" s="70"/>
      <c r="B336" s="73"/>
      <c r="C336" s="70"/>
      <c r="D336" s="24" t="s">
        <v>16</v>
      </c>
      <c r="E336" s="27">
        <v>0</v>
      </c>
      <c r="F336" s="27"/>
      <c r="G336" s="27"/>
      <c r="H336" s="26"/>
      <c r="I336" s="26"/>
      <c r="J336" s="26"/>
      <c r="K336" s="26"/>
    </row>
    <row r="337" spans="1:11" ht="20.25" x14ac:dyDescent="0.3">
      <c r="A337" s="70"/>
      <c r="B337" s="73"/>
      <c r="C337" s="70"/>
      <c r="D337" s="20" t="s">
        <v>18</v>
      </c>
      <c r="E337" s="27">
        <v>0</v>
      </c>
      <c r="F337" s="27"/>
      <c r="G337" s="27"/>
      <c r="H337" s="26"/>
      <c r="I337" s="26"/>
      <c r="J337" s="26"/>
      <c r="K337" s="26"/>
    </row>
    <row r="338" spans="1:11" ht="20.25" x14ac:dyDescent="0.3">
      <c r="A338" s="70"/>
      <c r="B338" s="73"/>
      <c r="C338" s="70"/>
      <c r="D338" s="20" t="s">
        <v>17</v>
      </c>
      <c r="E338" s="27">
        <v>0</v>
      </c>
      <c r="F338" s="27"/>
      <c r="G338" s="27"/>
      <c r="H338" s="26"/>
      <c r="I338" s="26"/>
      <c r="J338" s="26"/>
      <c r="K338" s="26"/>
    </row>
    <row r="339" spans="1:11" ht="20.25" x14ac:dyDescent="0.3">
      <c r="A339" s="70"/>
      <c r="B339" s="73"/>
      <c r="C339" s="71"/>
      <c r="D339" s="24" t="s">
        <v>16</v>
      </c>
      <c r="E339" s="27">
        <v>0</v>
      </c>
      <c r="F339" s="27"/>
      <c r="G339" s="27"/>
      <c r="H339" s="26"/>
      <c r="I339" s="26"/>
      <c r="J339" s="26"/>
      <c r="K339" s="26"/>
    </row>
    <row r="340" spans="1:11" ht="20.25" x14ac:dyDescent="0.3">
      <c r="A340" s="70"/>
      <c r="B340" s="73"/>
      <c r="C340" s="69" t="s">
        <v>51</v>
      </c>
      <c r="D340" s="20" t="s">
        <v>21</v>
      </c>
      <c r="E340" s="27">
        <v>42434585.5</v>
      </c>
      <c r="F340" s="27"/>
      <c r="G340" s="27"/>
      <c r="H340" s="26"/>
      <c r="I340" s="26"/>
      <c r="J340" s="26"/>
      <c r="K340" s="26"/>
    </row>
    <row r="341" spans="1:11" ht="20.25" x14ac:dyDescent="0.3">
      <c r="A341" s="70"/>
      <c r="B341" s="73"/>
      <c r="C341" s="70"/>
      <c r="D341" s="24" t="s">
        <v>16</v>
      </c>
      <c r="E341" s="27">
        <v>0</v>
      </c>
      <c r="F341" s="27"/>
      <c r="G341" s="27"/>
      <c r="H341" s="26"/>
      <c r="I341" s="26"/>
      <c r="J341" s="26"/>
      <c r="K341" s="26"/>
    </row>
    <row r="342" spans="1:11" ht="20.25" x14ac:dyDescent="0.3">
      <c r="A342" s="70"/>
      <c r="B342" s="73"/>
      <c r="C342" s="70"/>
      <c r="D342" s="20" t="s">
        <v>20</v>
      </c>
      <c r="E342" s="27">
        <v>0</v>
      </c>
      <c r="F342" s="27"/>
      <c r="G342" s="27"/>
      <c r="H342" s="26"/>
      <c r="I342" s="26"/>
      <c r="J342" s="26"/>
      <c r="K342" s="26"/>
    </row>
    <row r="343" spans="1:11" ht="20.25" x14ac:dyDescent="0.3">
      <c r="A343" s="70"/>
      <c r="B343" s="73"/>
      <c r="C343" s="70"/>
      <c r="D343" s="20" t="s">
        <v>19</v>
      </c>
      <c r="E343" s="27">
        <v>0</v>
      </c>
      <c r="F343" s="27"/>
      <c r="G343" s="27"/>
      <c r="H343" s="26"/>
      <c r="I343" s="26"/>
      <c r="J343" s="26"/>
      <c r="K343" s="26"/>
    </row>
    <row r="344" spans="1:11" ht="20.25" x14ac:dyDescent="0.3">
      <c r="A344" s="70"/>
      <c r="B344" s="73"/>
      <c r="C344" s="70"/>
      <c r="D344" s="24" t="s">
        <v>16</v>
      </c>
      <c r="E344" s="27">
        <v>0</v>
      </c>
      <c r="F344" s="27"/>
      <c r="G344" s="27"/>
      <c r="H344" s="26"/>
      <c r="I344" s="26"/>
      <c r="J344" s="26"/>
      <c r="K344" s="26"/>
    </row>
    <row r="345" spans="1:11" ht="20.25" x14ac:dyDescent="0.3">
      <c r="A345" s="70"/>
      <c r="B345" s="73"/>
      <c r="C345" s="70"/>
      <c r="D345" s="20" t="s">
        <v>18</v>
      </c>
      <c r="E345" s="27">
        <v>0</v>
      </c>
      <c r="F345" s="27"/>
      <c r="G345" s="27"/>
      <c r="H345" s="26"/>
      <c r="I345" s="26"/>
      <c r="J345" s="26"/>
      <c r="K345" s="26"/>
    </row>
    <row r="346" spans="1:11" ht="20.25" x14ac:dyDescent="0.3">
      <c r="A346" s="70"/>
      <c r="B346" s="73"/>
      <c r="C346" s="70"/>
      <c r="D346" s="20" t="s">
        <v>17</v>
      </c>
      <c r="E346" s="27">
        <f>42457054.7-22469.2</f>
        <v>42434585.5</v>
      </c>
      <c r="F346" s="27"/>
      <c r="G346" s="27"/>
      <c r="H346" s="26"/>
      <c r="I346" s="26"/>
      <c r="J346" s="26"/>
      <c r="K346" s="26"/>
    </row>
    <row r="347" spans="1:11" ht="21.75" customHeight="1" x14ac:dyDescent="0.3">
      <c r="A347" s="71"/>
      <c r="B347" s="74"/>
      <c r="C347" s="71"/>
      <c r="D347" s="24" t="s">
        <v>16</v>
      </c>
      <c r="E347" s="27">
        <v>0</v>
      </c>
      <c r="F347" s="27"/>
      <c r="G347" s="27"/>
      <c r="H347" s="26"/>
      <c r="I347" s="26"/>
      <c r="J347" s="26"/>
      <c r="K347" s="26"/>
    </row>
    <row r="348" spans="1:11" ht="20.25" x14ac:dyDescent="0.3">
      <c r="A348" s="65" t="s">
        <v>97</v>
      </c>
      <c r="B348" s="66" t="s">
        <v>98</v>
      </c>
      <c r="C348" s="65" t="s">
        <v>52</v>
      </c>
      <c r="D348" s="20" t="s">
        <v>21</v>
      </c>
      <c r="E348" s="27">
        <v>2120035.6</v>
      </c>
      <c r="F348" s="27"/>
      <c r="G348" s="27"/>
      <c r="H348" s="26"/>
      <c r="I348" s="26"/>
      <c r="J348" s="26"/>
      <c r="K348" s="26"/>
    </row>
    <row r="349" spans="1:11" ht="20.25" x14ac:dyDescent="0.3">
      <c r="A349" s="65"/>
      <c r="B349" s="67"/>
      <c r="C349" s="65"/>
      <c r="D349" s="24" t="s">
        <v>16</v>
      </c>
      <c r="E349" s="27">
        <v>2120035.6</v>
      </c>
      <c r="F349" s="27"/>
      <c r="G349" s="27"/>
      <c r="H349" s="26"/>
      <c r="I349" s="26"/>
      <c r="J349" s="26"/>
      <c r="K349" s="26"/>
    </row>
    <row r="350" spans="1:11" ht="20.25" x14ac:dyDescent="0.3">
      <c r="A350" s="65"/>
      <c r="B350" s="67"/>
      <c r="C350" s="65"/>
      <c r="D350" s="20" t="s">
        <v>20</v>
      </c>
      <c r="E350" s="27">
        <v>2118097.1</v>
      </c>
      <c r="F350" s="27"/>
      <c r="G350" s="27"/>
      <c r="H350" s="29"/>
      <c r="I350" s="26"/>
      <c r="J350" s="26"/>
      <c r="K350" s="26"/>
    </row>
    <row r="351" spans="1:11" ht="20.25" x14ac:dyDescent="0.3">
      <c r="A351" s="65"/>
      <c r="B351" s="67"/>
      <c r="C351" s="65"/>
      <c r="D351" s="20" t="s">
        <v>19</v>
      </c>
      <c r="E351" s="27">
        <v>1938.5</v>
      </c>
      <c r="F351" s="27"/>
      <c r="G351" s="27"/>
      <c r="H351" s="26"/>
      <c r="I351" s="26"/>
      <c r="J351" s="26"/>
      <c r="K351" s="26"/>
    </row>
    <row r="352" spans="1:11" ht="20.25" x14ac:dyDescent="0.3">
      <c r="A352" s="65"/>
      <c r="B352" s="67"/>
      <c r="C352" s="65"/>
      <c r="D352" s="24" t="s">
        <v>16</v>
      </c>
      <c r="E352" s="27">
        <v>1938.5</v>
      </c>
      <c r="F352" s="27"/>
      <c r="G352" s="27"/>
      <c r="H352" s="26"/>
      <c r="I352" s="26"/>
      <c r="J352" s="26"/>
      <c r="K352" s="26"/>
    </row>
    <row r="353" spans="1:12" ht="20.25" x14ac:dyDescent="0.3">
      <c r="A353" s="65"/>
      <c r="B353" s="67"/>
      <c r="C353" s="65"/>
      <c r="D353" s="20" t="s">
        <v>18</v>
      </c>
      <c r="E353" s="27">
        <v>0</v>
      </c>
      <c r="F353" s="27"/>
      <c r="G353" s="27"/>
      <c r="H353" s="26"/>
      <c r="I353" s="26"/>
      <c r="J353" s="26"/>
      <c r="K353" s="26"/>
    </row>
    <row r="354" spans="1:12" ht="20.25" x14ac:dyDescent="0.3">
      <c r="A354" s="65"/>
      <c r="B354" s="67"/>
      <c r="C354" s="65"/>
      <c r="D354" s="20" t="s">
        <v>17</v>
      </c>
      <c r="E354" s="27">
        <v>0</v>
      </c>
      <c r="F354" s="27"/>
      <c r="G354" s="27"/>
      <c r="H354" s="26"/>
      <c r="I354" s="26"/>
      <c r="J354" s="26"/>
      <c r="K354" s="26"/>
    </row>
    <row r="355" spans="1:12" ht="20.25" x14ac:dyDescent="0.3">
      <c r="A355" s="65"/>
      <c r="B355" s="68"/>
      <c r="C355" s="65"/>
      <c r="D355" s="24" t="s">
        <v>16</v>
      </c>
      <c r="E355" s="27">
        <v>0</v>
      </c>
      <c r="F355" s="27"/>
      <c r="G355" s="27"/>
      <c r="H355" s="26"/>
      <c r="I355" s="26"/>
      <c r="J355" s="26"/>
      <c r="K355" s="26"/>
      <c r="L355" s="14" t="s">
        <v>99</v>
      </c>
    </row>
  </sheetData>
  <autoFilter ref="A1:R355">
    <filterColumn colId="8" showButton="0"/>
    <filterColumn colId="9" showButton="0"/>
  </autoFilter>
  <mergeCells count="105">
    <mergeCell ref="I1:K1"/>
    <mergeCell ref="I2:K2"/>
    <mergeCell ref="I3:K3"/>
    <mergeCell ref="I5:K5"/>
    <mergeCell ref="I6:K6"/>
    <mergeCell ref="A7:K7"/>
    <mergeCell ref="A9:A10"/>
    <mergeCell ref="B9:B10"/>
    <mergeCell ref="C9:C10"/>
    <mergeCell ref="D9:D10"/>
    <mergeCell ref="E9:K9"/>
    <mergeCell ref="A12:B51"/>
    <mergeCell ref="C12:C19"/>
    <mergeCell ref="C20:C27"/>
    <mergeCell ref="C28:C35"/>
    <mergeCell ref="C36:C43"/>
    <mergeCell ref="A76:A83"/>
    <mergeCell ref="B76:B83"/>
    <mergeCell ref="C76:C83"/>
    <mergeCell ref="A84:A91"/>
    <mergeCell ref="B84:B91"/>
    <mergeCell ref="C84:C91"/>
    <mergeCell ref="C44:C51"/>
    <mergeCell ref="A52:A75"/>
    <mergeCell ref="B52:B75"/>
    <mergeCell ref="C52:C59"/>
    <mergeCell ref="C60:C67"/>
    <mergeCell ref="C68:C75"/>
    <mergeCell ref="A108:A115"/>
    <mergeCell ref="B108:B115"/>
    <mergeCell ref="C108:C115"/>
    <mergeCell ref="A116:A123"/>
    <mergeCell ref="B116:B123"/>
    <mergeCell ref="C116:C123"/>
    <mergeCell ref="A92:A99"/>
    <mergeCell ref="B92:B99"/>
    <mergeCell ref="C92:C99"/>
    <mergeCell ref="A100:A107"/>
    <mergeCell ref="B100:B107"/>
    <mergeCell ref="C100:C107"/>
    <mergeCell ref="A156:A163"/>
    <mergeCell ref="B156:B163"/>
    <mergeCell ref="C156:C163"/>
    <mergeCell ref="A164:A171"/>
    <mergeCell ref="B164:B171"/>
    <mergeCell ref="C164:C171"/>
    <mergeCell ref="A124:A131"/>
    <mergeCell ref="B124:B131"/>
    <mergeCell ref="C124:C131"/>
    <mergeCell ref="A132:A155"/>
    <mergeCell ref="B132:B155"/>
    <mergeCell ref="C132:C139"/>
    <mergeCell ref="C140:C147"/>
    <mergeCell ref="C148:C155"/>
    <mergeCell ref="A204:A235"/>
    <mergeCell ref="B204:B235"/>
    <mergeCell ref="C204:C211"/>
    <mergeCell ref="C212:C219"/>
    <mergeCell ref="C220:C227"/>
    <mergeCell ref="C228:C235"/>
    <mergeCell ref="A172:A195"/>
    <mergeCell ref="B172:B195"/>
    <mergeCell ref="C172:C179"/>
    <mergeCell ref="C180:C187"/>
    <mergeCell ref="C188:C195"/>
    <mergeCell ref="A196:A203"/>
    <mergeCell ref="B196:B203"/>
    <mergeCell ref="C196:C203"/>
    <mergeCell ref="A252:A259"/>
    <mergeCell ref="B252:B259"/>
    <mergeCell ref="C252:C259"/>
    <mergeCell ref="A260:A267"/>
    <mergeCell ref="B260:B267"/>
    <mergeCell ref="C260:C267"/>
    <mergeCell ref="A236:A243"/>
    <mergeCell ref="B236:B243"/>
    <mergeCell ref="C236:C243"/>
    <mergeCell ref="A244:A251"/>
    <mergeCell ref="B244:B251"/>
    <mergeCell ref="C244:C251"/>
    <mergeCell ref="A300:A307"/>
    <mergeCell ref="B300:B307"/>
    <mergeCell ref="C300:C307"/>
    <mergeCell ref="A308:A315"/>
    <mergeCell ref="B308:B315"/>
    <mergeCell ref="C308:C315"/>
    <mergeCell ref="A268:A275"/>
    <mergeCell ref="B268:B275"/>
    <mergeCell ref="C268:C275"/>
    <mergeCell ref="A276:A299"/>
    <mergeCell ref="B276:B299"/>
    <mergeCell ref="C276:C283"/>
    <mergeCell ref="C284:C291"/>
    <mergeCell ref="C292:C299"/>
    <mergeCell ref="A348:A355"/>
    <mergeCell ref="B348:B355"/>
    <mergeCell ref="C348:C355"/>
    <mergeCell ref="A316:A323"/>
    <mergeCell ref="B316:B323"/>
    <mergeCell ref="C316:C323"/>
    <mergeCell ref="A324:A347"/>
    <mergeCell ref="B324:B347"/>
    <mergeCell ref="C324:C331"/>
    <mergeCell ref="C332:C339"/>
    <mergeCell ref="C340:C3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 1 (Таблица 1)</vt:lpstr>
      <vt:lpstr>Прил 1 (Таблица 2) руб.</vt:lpstr>
      <vt:lpstr>Лист1</vt:lpstr>
      <vt:lpstr>'Прил 1 (Таблица 1)'!Область_печати</vt:lpstr>
      <vt:lpstr>'Прил 1 (Таблица 2) руб.'!Область_печати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Чимита Баторовна Дондокова</dc:creator>
  <cp:lastModifiedBy>Елена В. Хиртухеева</cp:lastModifiedBy>
  <cp:lastPrinted>2024-04-16T02:42:21Z</cp:lastPrinted>
  <dcterms:created xsi:type="dcterms:W3CDTF">2023-08-17T13:08:49Z</dcterms:created>
  <dcterms:modified xsi:type="dcterms:W3CDTF">2025-04-01T08:12:53Z</dcterms:modified>
</cp:coreProperties>
</file>